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hidePivotFieldList="1" defaultThemeVersion="166925"/>
  <mc:AlternateContent xmlns:mc="http://schemas.openxmlformats.org/markup-compatibility/2006">
    <mc:Choice Requires="x15">
      <x15ac:absPath xmlns:x15ac="http://schemas.microsoft.com/office/spreadsheetml/2010/11/ac" url="C:\Users\TEON1\Downloads\"/>
    </mc:Choice>
  </mc:AlternateContent>
  <xr:revisionPtr revIDLastSave="0" documentId="8_{C7CD01E5-AE2C-4994-BDCD-FCA313BDC0CB}" xr6:coauthVersionLast="47" xr6:coauthVersionMax="47" xr10:uidLastSave="{00000000-0000-0000-0000-000000000000}"/>
  <bookViews>
    <workbookView xWindow="-108" yWindow="-108" windowWidth="23256" windowHeight="14016" tabRatio="857" xr2:uid="{00000000-000D-0000-FFFF-FFFF00000000}"/>
  </bookViews>
  <sheets>
    <sheet name="Introduction" sheetId="2" r:id="rId1"/>
    <sheet name="Data dictionary" sheetId="3" r:id="rId2"/>
    <sheet name="OVD" sheetId="1" r:id="rId3"/>
    <sheet name="Indexation rate" sheetId="7" r:id="rId4"/>
    <sheet name="Price indices" sheetId="8" r:id="rId5"/>
    <sheet name="Earnings data" sheetId="11" r:id="rId6"/>
    <sheet name="Internal working files &gt;" sheetId="17" state="hidden" r:id="rId7"/>
    <sheet name="Checklist and Timelines" sheetId="18" state="hidden" r:id="rId8"/>
    <sheet name="Working Sheet" sheetId="12" state="hidden" r:id="rId9"/>
    <sheet name="New Outcomes Hardcoded" sheetId="19" state="hidden" r:id="rId10"/>
    <sheet name="Outcomes Removed" sheetId="20"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_xlcn.WorksheetConnection_2017AllocationBigReportv1.xlsxTable11" localSheetId="1" hidden="1">#REF!</definedName>
    <definedName name="__xlcn.WorksheetConnection_2017AllocationBigReportv1.xlsxTable11" localSheetId="3" hidden="1">#REF!</definedName>
    <definedName name="__xlcn.WorksheetConnection_2017AllocationBigReportv1.xlsxTable11" localSheetId="0" hidden="1">#REF!</definedName>
    <definedName name="__xlcn.WorksheetConnection_2017AllocationBigReportv1.xlsxTable11" localSheetId="4" hidden="1">#REF!</definedName>
    <definedName name="__xlcn.WorksheetConnection_2017AllocationBigReportv1.xlsxTable11" hidden="1">#REF!</definedName>
    <definedName name="_xlnm._FilterDatabase" localSheetId="1" hidden="1">'Data dictionary'!$B$2:$C$17</definedName>
    <definedName name="_xlnm._FilterDatabase" localSheetId="2" hidden="1">OVD!$A$5:$D$5</definedName>
    <definedName name="_xlnm._FilterDatabase" localSheetId="8" hidden="1">'Working Sheet'!$B$1:$G$14</definedName>
    <definedName name="_jf1" localSheetId="1">#REF!</definedName>
    <definedName name="_jf1" localSheetId="3">#REF!</definedName>
    <definedName name="_jf1" localSheetId="0">#REF!</definedName>
    <definedName name="_jf1" localSheetId="4">#REF!</definedName>
    <definedName name="_jf1">#REF!</definedName>
    <definedName name="_jf10" localSheetId="1">#REF!</definedName>
    <definedName name="_jf10" localSheetId="3">#REF!</definedName>
    <definedName name="_jf10" localSheetId="0">#REF!</definedName>
    <definedName name="_jf10" localSheetId="4">#REF!</definedName>
    <definedName name="_jf10">#REF!</definedName>
    <definedName name="_jf11" localSheetId="3">#REF!</definedName>
    <definedName name="_jf11" localSheetId="4">#REF!</definedName>
    <definedName name="_jf11">#REF!</definedName>
    <definedName name="_jf12" localSheetId="3">#REF!</definedName>
    <definedName name="_jf12" localSheetId="4">#REF!</definedName>
    <definedName name="_jf12">#REF!</definedName>
    <definedName name="_jf2" localSheetId="3">#REF!</definedName>
    <definedName name="_jf2" localSheetId="4">#REF!</definedName>
    <definedName name="_jf2">#REF!</definedName>
    <definedName name="_jf3" localSheetId="3">#REF!</definedName>
    <definedName name="_jf3" localSheetId="4">#REF!</definedName>
    <definedName name="_jf3">#REF!</definedName>
    <definedName name="_jf4" localSheetId="3">#REF!</definedName>
    <definedName name="_jf4" localSheetId="4">#REF!</definedName>
    <definedName name="_jf4">#REF!</definedName>
    <definedName name="_jf5" localSheetId="3">#REF!</definedName>
    <definedName name="_jf5" localSheetId="4">#REF!</definedName>
    <definedName name="_jf5">#REF!</definedName>
    <definedName name="_jf6" localSheetId="3">#REF!</definedName>
    <definedName name="_jf6" localSheetId="4">#REF!</definedName>
    <definedName name="_jf6">#REF!</definedName>
    <definedName name="_jf7" localSheetId="3">#REF!</definedName>
    <definedName name="_jf7" localSheetId="4">#REF!</definedName>
    <definedName name="_jf7">#REF!</definedName>
    <definedName name="_jf8" localSheetId="3">#REF!</definedName>
    <definedName name="_jf8" localSheetId="4">#REF!</definedName>
    <definedName name="_jf8">#REF!</definedName>
    <definedName name="_jf9" localSheetId="3">#REF!</definedName>
    <definedName name="_jf9" localSheetId="4">#REF!</definedName>
    <definedName name="_jf9">#REF!</definedName>
    <definedName name="_Key1" localSheetId="3" hidden="1">#REF!</definedName>
    <definedName name="_Key1" localSheetId="4" hidden="1">#REF!</definedName>
    <definedName name="_Key1" hidden="1">#REF!</definedName>
    <definedName name="_Key2" hidden="1">'[1]notes to accounts'!#REF!</definedName>
    <definedName name="_Order1" hidden="1">255</definedName>
    <definedName name="_Order2" hidden="1">255</definedName>
    <definedName name="_Sort" hidden="1">'[1]notes to accounts'!#REF!</definedName>
    <definedName name="_STR1112" localSheetId="3">#REF!</definedName>
    <definedName name="_STR1112" localSheetId="4">#REF!</definedName>
    <definedName name="_STR1112">#REF!</definedName>
    <definedName name="_STR710" localSheetId="3">#REF!</definedName>
    <definedName name="_STR710" localSheetId="4">#REF!</definedName>
    <definedName name="_STR710">#REF!</definedName>
    <definedName name="_xlcn.WorksheetConnection_2017AllocationBigReportv1.xlsxTable11" hidden="1">[2]!Table1[#Data]</definedName>
    <definedName name="a" localSheetId="1" hidden="1">{"E3CashFull",#N/A,TRUE,"E3Cash"}</definedName>
    <definedName name="a" localSheetId="3" hidden="1">{"E3CashFull",#N/A,TRUE,"E3Cash"}</definedName>
    <definedName name="a" localSheetId="0" hidden="1">{"E3CashFull",#N/A,TRUE,"E3Cash"}</definedName>
    <definedName name="a" localSheetId="4" hidden="1">{"E3CashFull",#N/A,TRUE,"E3Cash"}</definedName>
    <definedName name="a" hidden="1">{"E3CashFull",#N/A,TRUE,"E3Cash"}</definedName>
    <definedName name="A129594956F">#REF!,#REF!</definedName>
    <definedName name="A129594956F_Data">#REF!</definedName>
    <definedName name="A129594956F_Latest">#REF!</definedName>
    <definedName name="A129594957J">#REF!,#REF!</definedName>
    <definedName name="A129594957J_Data">#REF!</definedName>
    <definedName name="A129594957J_Latest">#REF!</definedName>
    <definedName name="A129594958K">#REF!,#REF!</definedName>
    <definedName name="A129594958K_Data">#REF!</definedName>
    <definedName name="A129594958K_Latest">#REF!</definedName>
    <definedName name="A129594959L">#REF!,#REF!</definedName>
    <definedName name="A129594959L_Data">#REF!</definedName>
    <definedName name="A129594959L_Latest">#REF!</definedName>
    <definedName name="A129594960W">#REF!,#REF!</definedName>
    <definedName name="A129594960W_Data">#REF!</definedName>
    <definedName name="A129594960W_Latest">#REF!</definedName>
    <definedName name="A129594961X">#REF!,#REF!</definedName>
    <definedName name="A129594961X_Data">#REF!</definedName>
    <definedName name="A129594961X_Latest">#REF!</definedName>
    <definedName name="A2325806K">#REF!,#REF!</definedName>
    <definedName name="A2325806K_Data">#REF!</definedName>
    <definedName name="A2325806K_Latest">#REF!</definedName>
    <definedName name="A2325807L">#REF!,#REF!</definedName>
    <definedName name="A2325807L_Data">#REF!</definedName>
    <definedName name="A2325807L_Latest">#REF!</definedName>
    <definedName name="A2325810A">#REF!,#REF!</definedName>
    <definedName name="A2325810A_Data">#REF!</definedName>
    <definedName name="A2325810A_Latest">#REF!</definedName>
    <definedName name="A2325811C">#REF!,#REF!</definedName>
    <definedName name="A2325811C_Data">#REF!</definedName>
    <definedName name="A2325811C_Latest">#REF!</definedName>
    <definedName name="A2325812F">#REF!,#REF!</definedName>
    <definedName name="A2325812F_Data">#REF!</definedName>
    <definedName name="A2325812F_Latest">#REF!</definedName>
    <definedName name="A2325815L">#REF!,#REF!</definedName>
    <definedName name="A2325815L_Data">#REF!</definedName>
    <definedName name="A2325815L_Latest">#REF!</definedName>
    <definedName name="A2325816R">#REF!,#REF!</definedName>
    <definedName name="A2325816R_Data">#REF!</definedName>
    <definedName name="A2325816R_Latest">#REF!</definedName>
    <definedName name="A2325817T">#REF!,#REF!</definedName>
    <definedName name="A2325817T_Data">#REF!</definedName>
    <definedName name="A2325817T_Latest">#REF!</definedName>
    <definedName name="A2325820F">#REF!,#REF!</definedName>
    <definedName name="A2325820F_Data">#REF!</definedName>
    <definedName name="A2325820F_Latest">#REF!</definedName>
    <definedName name="A2325821J">#REF!,#REF!</definedName>
    <definedName name="A2325821J_Data">#REF!</definedName>
    <definedName name="A2325821J_Latest">#REF!</definedName>
    <definedName name="A2325822K">#REF!,#REF!</definedName>
    <definedName name="A2325822K_Data">#REF!</definedName>
    <definedName name="A2325822K_Latest">#REF!</definedName>
    <definedName name="A2325825T">#REF!,#REF!</definedName>
    <definedName name="A2325825T_Data">#REF!</definedName>
    <definedName name="A2325825T_Latest">#REF!</definedName>
    <definedName name="A2325826V">#REF!,#REF!</definedName>
    <definedName name="A2325826V_Data">#REF!</definedName>
    <definedName name="A2325826V_Latest">#REF!</definedName>
    <definedName name="A2325827W">#REF!,#REF!</definedName>
    <definedName name="A2325827W_Data">#REF!</definedName>
    <definedName name="A2325827W_Latest">#REF!</definedName>
    <definedName name="A2325830K">#REF!,#REF!</definedName>
    <definedName name="A2325830K_Data">#REF!</definedName>
    <definedName name="A2325830K_Latest">#REF!</definedName>
    <definedName name="A2325831L">#REF!,#REF!</definedName>
    <definedName name="A2325831L_Data">#REF!</definedName>
    <definedName name="A2325831L_Latest">#REF!</definedName>
    <definedName name="A2325832R">#REF!,#REF!</definedName>
    <definedName name="A2325832R_Data">#REF!</definedName>
    <definedName name="A2325832R_Latest">#REF!</definedName>
    <definedName name="A2325835W">#REF!,#REF!</definedName>
    <definedName name="A2325835W_Data">#REF!</definedName>
    <definedName name="A2325835W_Latest">#REF!</definedName>
    <definedName name="A2325836X">#REF!,#REF!</definedName>
    <definedName name="A2325836X_Data">#REF!</definedName>
    <definedName name="A2325836X_Latest">#REF!</definedName>
    <definedName name="A2325837A">#REF!,#REF!</definedName>
    <definedName name="A2325837A_Data">#REF!</definedName>
    <definedName name="A2325837A_Latest">#REF!</definedName>
    <definedName name="A2325840R">#REF!,#REF!</definedName>
    <definedName name="A2325840R_Data">#REF!</definedName>
    <definedName name="A2325840R_Latest">#REF!</definedName>
    <definedName name="A2325841T">#REF!,#REF!</definedName>
    <definedName name="A2325841T_Data">#REF!</definedName>
    <definedName name="A2325841T_Latest">#REF!</definedName>
    <definedName name="A2325842V">#REF!,#REF!</definedName>
    <definedName name="A2325842V_Data">#REF!</definedName>
    <definedName name="A2325842V_Latest">#REF!</definedName>
    <definedName name="A2325845A">#REF!,#REF!</definedName>
    <definedName name="A2325845A_Data">#REF!</definedName>
    <definedName name="A2325845A_Latest">#REF!</definedName>
    <definedName name="A2325846C">#REF!,#REF!</definedName>
    <definedName name="A2325846C_Data">#REF!</definedName>
    <definedName name="A2325846C_Latest">#REF!</definedName>
    <definedName name="A2325847F">#REF!,#REF!</definedName>
    <definedName name="A2325847F_Data">#REF!</definedName>
    <definedName name="A2325847F_Latest">#REF!</definedName>
    <definedName name="A2325850V">#REF!,#REF!</definedName>
    <definedName name="A2325850V_Data">#REF!</definedName>
    <definedName name="A2325850V_Latest">#REF!</definedName>
    <definedName name="A2599619A">#REF!,#REF!</definedName>
    <definedName name="A2599619A_Data">#REF!</definedName>
    <definedName name="A2599619A_Latest">#REF!</definedName>
    <definedName name="A2599620K">#REF!,#REF!</definedName>
    <definedName name="A2599620K_Data">#REF!</definedName>
    <definedName name="A2599620K_Latest">#REF!</definedName>
    <definedName name="A2599621L">#REF!,#REF!</definedName>
    <definedName name="A2599621L_Data">#REF!</definedName>
    <definedName name="A2599621L_Latest">#REF!</definedName>
    <definedName name="A2600949X">#REF!,#REF!</definedName>
    <definedName name="A2600949X_Data">#REF!</definedName>
    <definedName name="A2600949X_Latest">#REF!</definedName>
    <definedName name="A2600950J">#REF!,#REF!</definedName>
    <definedName name="A2600950J_Data">#REF!</definedName>
    <definedName name="A2600950J_Latest">#REF!</definedName>
    <definedName name="A2600951K">#REF!,#REF!</definedName>
    <definedName name="A2600951K_Data">#REF!</definedName>
    <definedName name="A2600951K_Latest">#REF!</definedName>
    <definedName name="A2602279K">#REF!,#REF!</definedName>
    <definedName name="A2602279K_Data">#REF!</definedName>
    <definedName name="A2602279K_Latest">#REF!</definedName>
    <definedName name="A2602280V">#REF!,#REF!</definedName>
    <definedName name="A2602280V_Data">#REF!</definedName>
    <definedName name="A2602280V_Latest">#REF!</definedName>
    <definedName name="A2602281W">#REF!,#REF!</definedName>
    <definedName name="A2602281W_Data">#REF!</definedName>
    <definedName name="A2602281W_Latest">#REF!</definedName>
    <definedName name="A2603609J">#REF!,#REF!</definedName>
    <definedName name="A2603609J_Data">#REF!</definedName>
    <definedName name="A2603609J_Latest">#REF!</definedName>
    <definedName name="A2603610T">#REF!,#REF!</definedName>
    <definedName name="A2603610T_Data">#REF!</definedName>
    <definedName name="A2603610T_Latest">#REF!</definedName>
    <definedName name="A2603611V">#REF!,#REF!</definedName>
    <definedName name="A2603611V_Data">#REF!</definedName>
    <definedName name="A2603611V_Latest">#REF!</definedName>
    <definedName name="A2604939T">#REF!,#REF!</definedName>
    <definedName name="A2604939T_Data">#REF!</definedName>
    <definedName name="A2604939T_Latest">#REF!</definedName>
    <definedName name="A2604940A">#REF!,#REF!</definedName>
    <definedName name="A2604940A_Data">#REF!</definedName>
    <definedName name="A2604940A_Latest">#REF!</definedName>
    <definedName name="A2604941C">#REF!,#REF!</definedName>
    <definedName name="A2604941C_Data">#REF!</definedName>
    <definedName name="A2604941C_Latest">#REF!</definedName>
    <definedName name="A2606269C">#REF!,#REF!</definedName>
    <definedName name="A2606269C_Data">#REF!</definedName>
    <definedName name="A2606269C_Latest">#REF!</definedName>
    <definedName name="A2606270L">#REF!,#REF!</definedName>
    <definedName name="A2606270L_Data">#REF!</definedName>
    <definedName name="A2606270L_Latest">#REF!</definedName>
    <definedName name="A2606271R">#REF!,#REF!</definedName>
    <definedName name="A2606271R_Data">#REF!</definedName>
    <definedName name="A2606271R_Latest">#REF!</definedName>
    <definedName name="A2607599L">#REF!,#REF!</definedName>
    <definedName name="A2607599L_Data">#REF!</definedName>
    <definedName name="A2607599L_Latest">#REF!</definedName>
    <definedName name="A2607600K">#REF!,#REF!</definedName>
    <definedName name="A2607600K_Data">#REF!</definedName>
    <definedName name="A2607600K_Latest">#REF!</definedName>
    <definedName name="A2607601L">#REF!,#REF!</definedName>
    <definedName name="A2607601L_Data">#REF!</definedName>
    <definedName name="A2607601L_Latest">#REF!</definedName>
    <definedName name="A2608929K">#REF!,#REF!</definedName>
    <definedName name="A2608929K_Data">#REF!</definedName>
    <definedName name="A2608929K_Latest">#REF!</definedName>
    <definedName name="A2608930V">#REF!,#REF!</definedName>
    <definedName name="A2608930V_Data">#REF!</definedName>
    <definedName name="A2608930V_Latest">#REF!</definedName>
    <definedName name="A2608931W">#REF!,#REF!</definedName>
    <definedName name="A2608931W_Data">#REF!</definedName>
    <definedName name="A2608931W_Latest">#REF!</definedName>
    <definedName name="A2610259A">#REF!,#REF!</definedName>
    <definedName name="A2610259A_Data">#REF!</definedName>
    <definedName name="A2610259A_Latest">#REF!</definedName>
    <definedName name="A2610260K">#REF!,#REF!</definedName>
    <definedName name="A2610260K_Data">#REF!</definedName>
    <definedName name="A2610260K_Latest">#REF!</definedName>
    <definedName name="A2610261L">#REF!,#REF!</definedName>
    <definedName name="A2610261L_Data">#REF!</definedName>
    <definedName name="A2610261L_Latest">#REF!</definedName>
    <definedName name="A2704396F">#REF!,#REF!</definedName>
    <definedName name="A2704396F_Data">#REF!</definedName>
    <definedName name="A2704396F_Latest">#REF!</definedName>
    <definedName name="A2704662K">#REF!,#REF!</definedName>
    <definedName name="A2704662K_Data">#REF!</definedName>
    <definedName name="A2704662K_Latest">#REF!</definedName>
    <definedName name="A2704928J">#REF!,#REF!</definedName>
    <definedName name="A2704928J_Data">#REF!</definedName>
    <definedName name="A2704928J_Latest">#REF!</definedName>
    <definedName name="A2705194A">#REF!,#REF!</definedName>
    <definedName name="A2705194A_Data">#REF!</definedName>
    <definedName name="A2705194A_Latest">#REF!</definedName>
    <definedName name="A2705460F">#REF!,#REF!</definedName>
    <definedName name="A2705460F_Data">#REF!</definedName>
    <definedName name="A2705460F_Latest">#REF!</definedName>
    <definedName name="A2705726C">#REF!,#REF!</definedName>
    <definedName name="A2705726C_Data">#REF!</definedName>
    <definedName name="A2705726C_Latest">#REF!</definedName>
    <definedName name="A2705992V">#REF!,#REF!</definedName>
    <definedName name="A2705992V_Data">#REF!</definedName>
    <definedName name="A2705992V_Latest">#REF!</definedName>
    <definedName name="A2706258V">#REF!,#REF!</definedName>
    <definedName name="A2706258V_Data">#REF!</definedName>
    <definedName name="A2706258V_Latest">#REF!</definedName>
    <definedName name="A2706524X">#REF!,#REF!</definedName>
    <definedName name="A2706524X_Data">#REF!</definedName>
    <definedName name="A2706524X_Latest">#REF!</definedName>
    <definedName name="A85020441K">#REF!,#REF!</definedName>
    <definedName name="A85020441K_Data">#REF!</definedName>
    <definedName name="A85020441K_Latest">#REF!</definedName>
    <definedName name="A85020705C">#REF!,#REF!</definedName>
    <definedName name="A85020705C_Data">#REF!</definedName>
    <definedName name="A85020705C_Latest">#REF!</definedName>
    <definedName name="A85021025T">#REF!,#REF!</definedName>
    <definedName name="A85021025T_Data">#REF!</definedName>
    <definedName name="A85021025T_Latest">#REF!</definedName>
    <definedName name="A85021553W">#REF!,#REF!</definedName>
    <definedName name="A85021553W_Data">#REF!</definedName>
    <definedName name="A85021553W_Latest">#REF!</definedName>
    <definedName name="A85021977A">#REF!,#REF!</definedName>
    <definedName name="A85021977A_Data">#REF!</definedName>
    <definedName name="A85021977A_Latest">#REF!</definedName>
    <definedName name="A85022561R">#REF!,#REF!</definedName>
    <definedName name="A85022561R_Data">#REF!</definedName>
    <definedName name="A85022561R_Latest">#REF!</definedName>
    <definedName name="A85022985V">#REF!,#REF!</definedName>
    <definedName name="A85022985V_Data">#REF!</definedName>
    <definedName name="A85022985V_Latest">#REF!</definedName>
    <definedName name="A85023169R">#REF!,#REF!</definedName>
    <definedName name="A85023169R_Data">#REF!</definedName>
    <definedName name="A85023169R_Latest">#REF!</definedName>
    <definedName name="A85023581T">#REF!,#REF!</definedName>
    <definedName name="A85023581T_Data">#REF!</definedName>
    <definedName name="A85023581T_Latest">#REF!</definedName>
    <definedName name="A85232038C">#REF!,#REF!</definedName>
    <definedName name="A85232038C_Data">#REF!</definedName>
    <definedName name="A85232038C_Latest">#REF!</definedName>
    <definedName name="A85232039F">#REF!,#REF!</definedName>
    <definedName name="A85232039F_Data">#REF!</definedName>
    <definedName name="A85232039F_Latest">#REF!</definedName>
    <definedName name="A85232040R">#REF!,#REF!</definedName>
    <definedName name="A85232040R_Data">#REF!</definedName>
    <definedName name="A85232040R_Latest">#REF!</definedName>
    <definedName name="A85232041T">#REF!,#REF!</definedName>
    <definedName name="A85232041T_Data">#REF!</definedName>
    <definedName name="A85232041T_Latest">#REF!</definedName>
    <definedName name="A85232042V">#REF!,#REF!</definedName>
    <definedName name="A85232042V_Data">#REF!</definedName>
    <definedName name="A85232042V_Latest">#REF!</definedName>
    <definedName name="A85232043W">#REF!,#REF!</definedName>
    <definedName name="A85232043W_Data">#REF!</definedName>
    <definedName name="A85232043W_Latest">#REF!</definedName>
    <definedName name="AcctInfo" localSheetId="3">#REF!</definedName>
    <definedName name="AcctInfo" localSheetId="4">#REF!</definedName>
    <definedName name="AcctInfo">#REF!</definedName>
    <definedName name="anscount" hidden="1">4</definedName>
    <definedName name="AS2DocOpenMode" hidden="1">"AS2DocumentEdit"</definedName>
    <definedName name="b" localSheetId="1" hidden="1">{#N/A,#N/A,TRUE,"E3Tax"}</definedName>
    <definedName name="b" localSheetId="3" hidden="1">{#N/A,#N/A,TRUE,"E3Tax"}</definedName>
    <definedName name="b" localSheetId="0" hidden="1">{#N/A,#N/A,TRUE,"E3Tax"}</definedName>
    <definedName name="b" localSheetId="4" hidden="1">{#N/A,#N/A,TRUE,"E3Tax"}</definedName>
    <definedName name="b" hidden="1">{#N/A,#N/A,TRUE,"E3Tax"}</definedName>
    <definedName name="balls" localSheetId="1" hidden="1">{"E2CashAnnual",#N/A,TRUE,"E2Cash"}</definedName>
    <definedName name="balls" localSheetId="3" hidden="1">{"E2CashAnnual",#N/A,TRUE,"E2Cash"}</definedName>
    <definedName name="balls" localSheetId="0" hidden="1">{"E2CashAnnual",#N/A,TRUE,"E2Cash"}</definedName>
    <definedName name="balls" localSheetId="4" hidden="1">{"E2CashAnnual",#N/A,TRUE,"E2Cash"}</definedName>
    <definedName name="balls" hidden="1">{"E2CashAnnual",#N/A,TRUE,"E2Cash"}</definedName>
    <definedName name="base_fuel">'[3]Fuel coefficients'!$I:$I</definedName>
    <definedName name="basevoc_col">'[3]VOC coefficients'!$I:$I</definedName>
    <definedName name="BGARangeToPopulate" localSheetId="1">#REF!</definedName>
    <definedName name="BGARangeToPopulate" localSheetId="3">#REF!</definedName>
    <definedName name="BGARangeToPopulate" localSheetId="0">#REF!</definedName>
    <definedName name="BGARangeToPopulate" localSheetId="4">#REF!</definedName>
    <definedName name="BGARangeToPopulate">#REF!</definedName>
    <definedName name="build" localSheetId="1">#REF!</definedName>
    <definedName name="build" localSheetId="3">#REF!</definedName>
    <definedName name="build" localSheetId="0">#REF!</definedName>
    <definedName name="build" localSheetId="4">#REF!</definedName>
    <definedName name="build">#REF!</definedName>
    <definedName name="bulshit" localSheetId="1" hidden="1">{#N/A,#N/A,TRUE,"Title";#N/A,#N/A,TRUE,"Assumps";#N/A,#N/A,TRUE,"Crosscheck";"ResultsAnnual",#N/A,TRUE,"Results";#N/A,#N/A,TRUE,"ConstDebt";#N/A,#N/A,TRUE,"Fees";"ECashAnnual",#N/A,TRUE,"ECash";#N/A,#N/A,TRUE,"ETax";"E1CashAnnual",#N/A,TRUE,"E1Cash";#N/A,#N/A,TRUE,"E1Tax";"E2CashAnnual",#N/A,TRUE,"E2Cash";#N/A,#N/A,TRUE,"E2Tax ";"E3CashAnnual",#N/A,TRUE,"E3Cash";#N/A,#N/A,TRUE,"E3Tax";"E4CashAnnual",#N/A,TRUE,"E4Cash";#N/A,#N/A,TRUE,"E4Tax";#N/A,#N/A,TRUE,"Depn";"D1Annual",#N/A,TRUE,"D1";"D2Annual",#N/A,TRUE,"D2"}</definedName>
    <definedName name="bulshit" localSheetId="3" hidden="1">{#N/A,#N/A,TRUE,"Title";#N/A,#N/A,TRUE,"Assumps";#N/A,#N/A,TRUE,"Crosscheck";"ResultsAnnual",#N/A,TRUE,"Results";#N/A,#N/A,TRUE,"ConstDebt";#N/A,#N/A,TRUE,"Fees";"ECashAnnual",#N/A,TRUE,"ECash";#N/A,#N/A,TRUE,"ETax";"E1CashAnnual",#N/A,TRUE,"E1Cash";#N/A,#N/A,TRUE,"E1Tax";"E2CashAnnual",#N/A,TRUE,"E2Cash";#N/A,#N/A,TRUE,"E2Tax ";"E3CashAnnual",#N/A,TRUE,"E3Cash";#N/A,#N/A,TRUE,"E3Tax";"E4CashAnnual",#N/A,TRUE,"E4Cash";#N/A,#N/A,TRUE,"E4Tax";#N/A,#N/A,TRUE,"Depn";"D1Annual",#N/A,TRUE,"D1";"D2Annual",#N/A,TRUE,"D2"}</definedName>
    <definedName name="bulshit" localSheetId="0" hidden="1">{#N/A,#N/A,TRUE,"Title";#N/A,#N/A,TRUE,"Assumps";#N/A,#N/A,TRUE,"Crosscheck";"ResultsAnnual",#N/A,TRUE,"Results";#N/A,#N/A,TRUE,"ConstDebt";#N/A,#N/A,TRUE,"Fees";"ECashAnnual",#N/A,TRUE,"ECash";#N/A,#N/A,TRUE,"ETax";"E1CashAnnual",#N/A,TRUE,"E1Cash";#N/A,#N/A,TRUE,"E1Tax";"E2CashAnnual",#N/A,TRUE,"E2Cash";#N/A,#N/A,TRUE,"E2Tax ";"E3CashAnnual",#N/A,TRUE,"E3Cash";#N/A,#N/A,TRUE,"E3Tax";"E4CashAnnual",#N/A,TRUE,"E4Cash";#N/A,#N/A,TRUE,"E4Tax";#N/A,#N/A,TRUE,"Depn";"D1Annual",#N/A,TRUE,"D1";"D2Annual",#N/A,TRUE,"D2"}</definedName>
    <definedName name="bulshit" localSheetId="4" hidden="1">{#N/A,#N/A,TRUE,"Title";#N/A,#N/A,TRUE,"Assumps";#N/A,#N/A,TRUE,"Crosscheck";"ResultsAnnual",#N/A,TRUE,"Results";#N/A,#N/A,TRUE,"ConstDebt";#N/A,#N/A,TRUE,"Fees";"ECashAnnual",#N/A,TRUE,"ECash";#N/A,#N/A,TRUE,"ETax";"E1CashAnnual",#N/A,TRUE,"E1Cash";#N/A,#N/A,TRUE,"E1Tax";"E2CashAnnual",#N/A,TRUE,"E2Cash";#N/A,#N/A,TRUE,"E2Tax ";"E3CashAnnual",#N/A,TRUE,"E3Cash";#N/A,#N/A,TRUE,"E3Tax";"E4CashAnnual",#N/A,TRUE,"E4Cash";#N/A,#N/A,TRUE,"E4Tax";#N/A,#N/A,TRUE,"Depn";"D1Annual",#N/A,TRUE,"D1";"D2Annual",#N/A,TRUE,"D2"}</definedName>
    <definedName name="bulshit" hidden="1">{#N/A,#N/A,TRUE,"Title";#N/A,#N/A,TRUE,"Assumps";#N/A,#N/A,TRUE,"Crosscheck";"ResultsAnnual",#N/A,TRUE,"Results";#N/A,#N/A,TRUE,"ConstDebt";#N/A,#N/A,TRUE,"Fees";"ECashAnnual",#N/A,TRUE,"ECash";#N/A,#N/A,TRUE,"ETax";"E1CashAnnual",#N/A,TRUE,"E1Cash";#N/A,#N/A,TRUE,"E1Tax";"E2CashAnnual",#N/A,TRUE,"E2Cash";#N/A,#N/A,TRUE,"E2Tax ";"E3CashAnnual",#N/A,TRUE,"E3Cash";#N/A,#N/A,TRUE,"E3Tax";"E4CashAnnual",#N/A,TRUE,"E4Cash";#N/A,#N/A,TRUE,"E4Tax";#N/A,#N/A,TRUE,"Depn";"D1Annual",#N/A,TRUE,"D1";"D2Annual",#N/A,TRUE,"D2"}</definedName>
    <definedName name="bus_route">'[4]Bus Route List'!$A$1:$A$575</definedName>
    <definedName name="cats" localSheetId="1" hidden="1">{"E4CashAnnual",#N/A,TRUE,"E4Cash"}</definedName>
    <definedName name="cats" localSheetId="3" hidden="1">{"E4CashAnnual",#N/A,TRUE,"E4Cash"}</definedName>
    <definedName name="cats" localSheetId="0" hidden="1">{"E4CashAnnual",#N/A,TRUE,"E4Cash"}</definedName>
    <definedName name="cats" localSheetId="4" hidden="1">{"E4CashAnnual",#N/A,TRUE,"E4Cash"}</definedName>
    <definedName name="cats" hidden="1">{"E4CashAnnual",#N/A,TRUE,"E4Cash"}</definedName>
    <definedName name="Central" localSheetId="3">#REF!</definedName>
    <definedName name="Central" localSheetId="4">#REF!</definedName>
    <definedName name="Central">#REF!</definedName>
    <definedName name="CODES_TBL" localSheetId="1">#REF!:INDEX(#REF!,COUNTA(#REF!),COUNTA(#REF!))</definedName>
    <definedName name="CODES_TBL" localSheetId="3">#REF!:INDEX(#REF!,COUNTA(#REF!),COUNTA(#REF!))</definedName>
    <definedName name="CODES_TBL" localSheetId="0">#REF!:INDEX(#REF!,COUNTA(#REF!),COUNTA(#REF!))</definedName>
    <definedName name="CODES_TBL" localSheetId="4">#REF!:INDEX(#REF!,COUNTA(#REF!),COUNTA(#REF!))</definedName>
    <definedName name="CODES_TBL">#REF!:INDEX(#REF!,COUNTA(#REF!),COUNTA(#REF!))</definedName>
    <definedName name="complexity_cost">'[5]A2. EPP'!$B$94</definedName>
    <definedName name="ContingencyFY2122" localSheetId="1" hidden="1">#REF!</definedName>
    <definedName name="ContingencyFY2122" localSheetId="3" hidden="1">#REF!</definedName>
    <definedName name="ContingencyFY2122" localSheetId="0" hidden="1">#REF!</definedName>
    <definedName name="ContingencyFY2122" localSheetId="4" hidden="1">#REF!</definedName>
    <definedName name="ContingencyFY2122" hidden="1">#REF!</definedName>
    <definedName name="Corporate_Pay_Classification">'[6]Pay Classification'!$J$13:$J$284</definedName>
    <definedName name="curv_col">'[3]VOC coefficients'!$F:$F</definedName>
    <definedName name="curv_fuel">'[3]Fuel coefficients'!$F:$F</definedName>
    <definedName name="Data" localSheetId="1">#REF!</definedName>
    <definedName name="Data" localSheetId="3">#REF!</definedName>
    <definedName name="Data" localSheetId="0">#REF!</definedName>
    <definedName name="Data" localSheetId="4">#REF!</definedName>
    <definedName name="Data">#REF!</definedName>
    <definedName name="Data2011" localSheetId="1">#REF!</definedName>
    <definedName name="Data2011" localSheetId="3">#REF!</definedName>
    <definedName name="Data2011" localSheetId="0">#REF!</definedName>
    <definedName name="Data2011" localSheetId="4">#REF!</definedName>
    <definedName name="Data2011">#REF!</definedName>
    <definedName name="Date_Range">#REF!,#REF!</definedName>
    <definedName name="Date_Range_Data">#REF!</definedName>
    <definedName name="DEEWR2011">[7]lookup!$AV$3:$AY$2241</definedName>
    <definedName name="DEPret">[8]Calculations!$J$10</definedName>
    <definedName name="Descript">[9]Descript!$A$1:$O$174</definedName>
    <definedName name="DESret">[8]Calculations!$J$20</definedName>
    <definedName name="dewrid" localSheetId="1">#REF!</definedName>
    <definedName name="dewrid" localSheetId="3">#REF!</definedName>
    <definedName name="dewrid" localSheetId="0">#REF!</definedName>
    <definedName name="dewrid" localSheetId="4">#REF!</definedName>
    <definedName name="dewrid">#REF!</definedName>
    <definedName name="DigitalCareersFy2122" localSheetId="1" hidden="1">#REF!</definedName>
    <definedName name="DigitalCareersFy2122" localSheetId="3" hidden="1">#REF!</definedName>
    <definedName name="DigitalCareersFy2122" localSheetId="0" hidden="1">#REF!</definedName>
    <definedName name="DigitalCareersFy2122" localSheetId="4" hidden="1">#REF!</definedName>
    <definedName name="DigitalCareersFy2122" hidden="1">#REF!</definedName>
    <definedName name="dogs" localSheetId="1" hidden="1">{#N/A,#N/A,TRUE,"Diagram"}</definedName>
    <definedName name="dogs" localSheetId="3" hidden="1">{#N/A,#N/A,TRUE,"Diagram"}</definedName>
    <definedName name="dogs" localSheetId="0" hidden="1">{#N/A,#N/A,TRUE,"Diagram"}</definedName>
    <definedName name="dogs" localSheetId="4" hidden="1">{#N/A,#N/A,TRUE,"Diagram"}</definedName>
    <definedName name="dogs" hidden="1">{#N/A,#N/A,TRUE,"Diagram"}</definedName>
    <definedName name="DOWNLOAD_DATA" localSheetId="1">#REF!:INDEX(#REF!,COUNTA(#REF!),COUNTA(#REF!))</definedName>
    <definedName name="DOWNLOAD_DATA" localSheetId="3">#REF!:INDEX(#REF!,COUNTA(#REF!),COUNTA(#REF!))</definedName>
    <definedName name="DOWNLOAD_DATA" localSheetId="0">#REF!:INDEX(#REF!,COUNTA(#REF!),COUNTA(#REF!))</definedName>
    <definedName name="DOWNLOAD_DATA" localSheetId="4">#REF!:INDEX(#REF!,COUNTA(#REF!),COUNTA(#REF!))</definedName>
    <definedName name="DOWNLOAD_DATA">#REF!:INDEX(#REF!,COUNTA(#REF!),COUNTA(#REF!))</definedName>
    <definedName name="DOWNLOAD_DATA_ENT" localSheetId="3">#REF!:INDEX(#REF!,COUNTA(#REF!),COUNTA(#REF!))</definedName>
    <definedName name="DOWNLOAD_DATA_ENT" localSheetId="4">#REF!:INDEX(#REF!,COUNTA(#REF!),COUNTA(#REF!))</definedName>
    <definedName name="DOWNLOAD_DATA_ENT">#REF!:INDEX(#REF!,COUNTA(#REF!),COUNTA(#REF!))</definedName>
    <definedName name="e" hidden="1">#REF!</definedName>
    <definedName name="EDGE2122" localSheetId="1" hidden="1">#REF!</definedName>
    <definedName name="EDGE2122" localSheetId="3" hidden="1">#REF!</definedName>
    <definedName name="EDGE2122" localSheetId="0" hidden="1">#REF!</definedName>
    <definedName name="EDGE2122" localSheetId="4" hidden="1">#REF!</definedName>
    <definedName name="EDGE2122" hidden="1">#REF!</definedName>
    <definedName name="Employee_related_escalation">'[5]I. Financial Assumptions'!$B$21</definedName>
    <definedName name="enrol" localSheetId="1">#REF!</definedName>
    <definedName name="enrol" localSheetId="3">#REF!</definedName>
    <definedName name="enrol" localSheetId="0">#REF!</definedName>
    <definedName name="enrol" localSheetId="4">#REF!</definedName>
    <definedName name="enrol">#REF!</definedName>
    <definedName name="enrolment" localSheetId="1">#REF!</definedName>
    <definedName name="enrolment" localSheetId="3">#REF!</definedName>
    <definedName name="enrolment" localSheetId="0">#REF!</definedName>
    <definedName name="enrolment" localSheetId="4">#REF!</definedName>
    <definedName name="enrolment">#REF!</definedName>
    <definedName name="ev.Calculation" hidden="1">-4135</definedName>
    <definedName name="ev.Initialized" hidden="1">FALSE</definedName>
    <definedName name="fdv" localSheetId="1" hidden="1">{"quarterly",#N/A,FALSE,"Income Statement";#N/A,#N/A,FALSE,"print segment";#N/A,#N/A,FALSE,"Balance Sheet";#N/A,#N/A,FALSE,"Annl Inc";#N/A,#N/A,FALSE,"Cash Flow"}</definedName>
    <definedName name="fdv" localSheetId="3" hidden="1">{"quarterly",#N/A,FALSE,"Income Statement";#N/A,#N/A,FALSE,"print segment";#N/A,#N/A,FALSE,"Balance Sheet";#N/A,#N/A,FALSE,"Annl Inc";#N/A,#N/A,FALSE,"Cash Flow"}</definedName>
    <definedName name="fdv" localSheetId="0" hidden="1">{"quarterly",#N/A,FALSE,"Income Statement";#N/A,#N/A,FALSE,"print segment";#N/A,#N/A,FALSE,"Balance Sheet";#N/A,#N/A,FALSE,"Annl Inc";#N/A,#N/A,FALSE,"Cash Flow"}</definedName>
    <definedName name="fdv" localSheetId="4" hidden="1">{"quarterly",#N/A,FALSE,"Income Statement";#N/A,#N/A,FALSE,"print segment";#N/A,#N/A,FALSE,"Balance Sheet";#N/A,#N/A,FALSE,"Annl Inc";#N/A,#N/A,FALSE,"Cash Flow"}</definedName>
    <definedName name="fdv" hidden="1">{"quarterly",#N/A,FALSE,"Income Statement";#N/A,#N/A,FALSE,"print segment";#N/A,#N/A,FALSE,"Balance Sheet";#N/A,#N/A,FALSE,"Annl Inc";#N/A,#N/A,FALSE,"Cash Flow"}</definedName>
    <definedName name="febgpr1" localSheetId="3">#REF!</definedName>
    <definedName name="febgpr1" localSheetId="4">#REF!</definedName>
    <definedName name="febgpr1">#REF!</definedName>
    <definedName name="febgpr10" localSheetId="3">#REF!</definedName>
    <definedName name="febgpr10" localSheetId="4">#REF!</definedName>
    <definedName name="febgpr10">#REF!</definedName>
    <definedName name="febgpr11" localSheetId="3">#REF!</definedName>
    <definedName name="febgpr11" localSheetId="4">#REF!</definedName>
    <definedName name="febgpr11">#REF!</definedName>
    <definedName name="febgpr12" localSheetId="3">#REF!</definedName>
    <definedName name="febgpr12" localSheetId="4">#REF!</definedName>
    <definedName name="febgpr12">#REF!</definedName>
    <definedName name="febgpr2" localSheetId="3">#REF!</definedName>
    <definedName name="febgpr2" localSheetId="4">#REF!</definedName>
    <definedName name="febgpr2">#REF!</definedName>
    <definedName name="febgpr3" localSheetId="3">#REF!</definedName>
    <definedName name="febgpr3" localSheetId="4">#REF!</definedName>
    <definedName name="febgpr3">#REF!</definedName>
    <definedName name="febgpr4" localSheetId="3">#REF!</definedName>
    <definedName name="febgpr4" localSheetId="4">#REF!</definedName>
    <definedName name="febgpr4">#REF!</definedName>
    <definedName name="febgpr5" localSheetId="3">#REF!</definedName>
    <definedName name="febgpr5" localSheetId="4">#REF!</definedName>
    <definedName name="febgpr5">#REF!</definedName>
    <definedName name="febgpr6" localSheetId="3">#REF!</definedName>
    <definedName name="febgpr6" localSheetId="4">#REF!</definedName>
    <definedName name="febgpr6">#REF!</definedName>
    <definedName name="febgpr7_1" localSheetId="3">#REF!</definedName>
    <definedName name="febgpr7_1" localSheetId="4">#REF!</definedName>
    <definedName name="febgpr7_1">#REF!</definedName>
    <definedName name="febgpr7_2" localSheetId="3">#REF!</definedName>
    <definedName name="febgpr7_2" localSheetId="4">#REF!</definedName>
    <definedName name="febgpr7_2">#REF!</definedName>
    <definedName name="febgpr7_3" localSheetId="3">#REF!</definedName>
    <definedName name="febgpr7_3" localSheetId="4">#REF!</definedName>
    <definedName name="febgpr7_3">#REF!</definedName>
    <definedName name="febgpr7_4" localSheetId="3">#REF!</definedName>
    <definedName name="febgpr7_4" localSheetId="4">#REF!</definedName>
    <definedName name="febgpr7_4">#REF!</definedName>
    <definedName name="febgpr7_5" localSheetId="3">#REF!</definedName>
    <definedName name="febgpr7_5" localSheetId="4">#REF!</definedName>
    <definedName name="febgpr7_5">#REF!</definedName>
    <definedName name="febgpr7_6" localSheetId="3">#REF!</definedName>
    <definedName name="febgpr7_6" localSheetId="4">#REF!</definedName>
    <definedName name="febgpr7_6">#REF!</definedName>
    <definedName name="febgpr7_7" localSheetId="3">#REF!</definedName>
    <definedName name="febgpr7_7" localSheetId="4">#REF!</definedName>
    <definedName name="febgpr7_7">#REF!</definedName>
    <definedName name="febgpr7_8" localSheetId="3">#REF!</definedName>
    <definedName name="febgpr7_8" localSheetId="4">#REF!</definedName>
    <definedName name="febgpr7_8">#REF!</definedName>
    <definedName name="febgpr7_9" localSheetId="3">#REF!</definedName>
    <definedName name="febgpr7_9" localSheetId="4">#REF!</definedName>
    <definedName name="febgpr7_9">#REF!</definedName>
    <definedName name="febgpr7fall" localSheetId="3">#REF!</definedName>
    <definedName name="febgpr7fall" localSheetId="4">#REF!</definedName>
    <definedName name="febgpr7fall">#REF!</definedName>
    <definedName name="febgpr7newFall">[10]February!$AB$42</definedName>
    <definedName name="febgpr8" localSheetId="1">#REF!</definedName>
    <definedName name="febgpr8" localSheetId="3">#REF!</definedName>
    <definedName name="febgpr8" localSheetId="0">#REF!</definedName>
    <definedName name="febgpr8" localSheetId="4">#REF!</definedName>
    <definedName name="febgpr8">#REF!</definedName>
    <definedName name="febgpr9" localSheetId="1">#REF!</definedName>
    <definedName name="febgpr9" localSheetId="3">#REF!</definedName>
    <definedName name="febgpr9" localSheetId="0">#REF!</definedName>
    <definedName name="febgpr9" localSheetId="4">#REF!</definedName>
    <definedName name="febgpr9">#REF!</definedName>
    <definedName name="FebKproj">[10]Calculations!$D$58:$K$58</definedName>
    <definedName name="febprisup" localSheetId="1">#REF!</definedName>
    <definedName name="febprisup" localSheetId="3">#REF!</definedName>
    <definedName name="febprisup" localSheetId="0">#REF!</definedName>
    <definedName name="febprisup" localSheetId="4">#REF!</definedName>
    <definedName name="febprisup">#REF!</definedName>
    <definedName name="febsecsup" localSheetId="1">#REF!</definedName>
    <definedName name="febsecsup" localSheetId="3">#REF!</definedName>
    <definedName name="febsecsup" localSheetId="0">#REF!</definedName>
    <definedName name="febsecsup" localSheetId="4">#REF!</definedName>
    <definedName name="febsecsup">#REF!</definedName>
    <definedName name="FinanceRangeToPopulate" localSheetId="1">#REF!</definedName>
    <definedName name="FinanceRangeToPopulate" localSheetId="3">#REF!</definedName>
    <definedName name="FinanceRangeToPopulate" localSheetId="0">#REF!</definedName>
    <definedName name="FinanceRangeToPopulate" localSheetId="4">#REF!</definedName>
    <definedName name="FinanceRangeToPopulate">#REF!</definedName>
    <definedName name="Financial_discount_rate">'[5]I. Financial Assumptions'!$B$9</definedName>
    <definedName name="ForwEstSASS">'[11]FE items'!$A:$D</definedName>
    <definedName name="GAav" localSheetId="1">#REF!</definedName>
    <definedName name="GAav" localSheetId="3">#REF!</definedName>
    <definedName name="GAav" localSheetId="0">#REF!</definedName>
    <definedName name="GAav" localSheetId="4">#REF!</definedName>
    <definedName name="GAav">#REF!</definedName>
    <definedName name="General" localSheetId="1">#REF!</definedName>
    <definedName name="General" localSheetId="3">#REF!</definedName>
    <definedName name="General" localSheetId="0">#REF!</definedName>
    <definedName name="General" localSheetId="4">#REF!</definedName>
    <definedName name="General">#REF!</definedName>
    <definedName name="grad_col">'[3]VOC coefficients'!$E:$E</definedName>
    <definedName name="grad_fuel">'[3]Fuel coefficients'!$E:$E</definedName>
    <definedName name="Grants_escalation">'[5]I. Financial Assumptions'!$B$23</definedName>
    <definedName name="GTOsFY2122" localSheetId="1" hidden="1">#REF!</definedName>
    <definedName name="GTOsFY2122" localSheetId="3" hidden="1">#REF!</definedName>
    <definedName name="GTOsFY2122" localSheetId="0" hidden="1">#REF!</definedName>
    <definedName name="GTOsFY2122" localSheetId="4" hidden="1">#REF!</definedName>
    <definedName name="GTOsFY2122" hidden="1">#REF!</definedName>
    <definedName name="hn.ModelVersion" hidden="1">1</definedName>
    <definedName name="hn.NoUpload" hidden="1">0</definedName>
    <definedName name="HOLA" localSheetId="1" hidden="1">{"AR",#N/A,FALSE,"ASMGTSUM";"INV",#N/A,FALSE,"ASMGTSUM";"HCCOMP",#N/A,FALSE,"ASMGTSUM";"cap.depr",#N/A,FALSE,"ASMGTSUM"}</definedName>
    <definedName name="HOLA" localSheetId="3" hidden="1">{"AR",#N/A,FALSE,"ASMGTSUM";"INV",#N/A,FALSE,"ASMGTSUM";"HCCOMP",#N/A,FALSE,"ASMGTSUM";"cap.depr",#N/A,FALSE,"ASMGTSUM"}</definedName>
    <definedName name="HOLA" localSheetId="0" hidden="1">{"AR",#N/A,FALSE,"ASMGTSUM";"INV",#N/A,FALSE,"ASMGTSUM";"HCCOMP",#N/A,FALSE,"ASMGTSUM";"cap.depr",#N/A,FALSE,"ASMGTSUM"}</definedName>
    <definedName name="HOLA" localSheetId="4" hidden="1">{"AR",#N/A,FALSE,"ASMGTSUM";"INV",#N/A,FALSE,"ASMGTSUM";"HCCOMP",#N/A,FALSE,"ASMGTSUM";"cap.depr",#N/A,FALSE,"ASMGTSUM"}</definedName>
    <definedName name="HOLA" hidden="1">{"AR",#N/A,FALSE,"ASMGTSUM";"INV",#N/A,FALSE,"ASMGTSUM";"HCCOMP",#N/A,FALSE,"ASMGTSUM";"cap.depr",#N/A,FALSE,"ASMGTSUM"}</definedName>
    <definedName name="jfK" localSheetId="3">#REF!</definedName>
    <definedName name="jfK" localSheetId="4">#REF!</definedName>
    <definedName name="jfK">#REF!</definedName>
    <definedName name="jfpre" localSheetId="3">#REF!</definedName>
    <definedName name="jfpre" localSheetId="4">#REF!</definedName>
    <definedName name="jfpre">#REF!</definedName>
    <definedName name="jfprisup" localSheetId="3">#REF!</definedName>
    <definedName name="jfprisup" localSheetId="4">#REF!</definedName>
    <definedName name="jfprisup">#REF!</definedName>
    <definedName name="jfsecsup" localSheetId="3">#REF!</definedName>
    <definedName name="jfsecsup" localSheetId="4">#REF!</definedName>
    <definedName name="jfsecsup">#REF!</definedName>
    <definedName name="jfssp" localSheetId="3">#REF!</definedName>
    <definedName name="jfssp" localSheetId="4">#REF!</definedName>
    <definedName name="jfssp">#REF!</definedName>
    <definedName name="jun2002proj11_12">[12]Calculations!$X$42:$X$43</definedName>
    <definedName name="jun2002proj7_10">[12]Calculations!$X$38:$X$41</definedName>
    <definedName name="jun2002projK_6">[12]Calculations!$X$28:$X$34</definedName>
    <definedName name="jun2002projPsup">[12]Calculations!$X$35</definedName>
    <definedName name="jun2002projSsup">[12]Calculations!$X$44</definedName>
    <definedName name="jun2003proj11_12">[10]Calculations!$X$42:$X$43</definedName>
    <definedName name="jun2003proj7_10">[10]Calculations!$X$38:$X$41</definedName>
    <definedName name="jun2003projK_6">[10]Calculations!$X$28:$X$34</definedName>
    <definedName name="jun2003projPsup">[10]Calculations!$X$35</definedName>
    <definedName name="jun2003projSsup">[10]Calculations!$X$44</definedName>
    <definedName name="JuneKproj">[10]Calculations!$D$57:$J$57</definedName>
    <definedName name="jungpr1" localSheetId="1">#REF!</definedName>
    <definedName name="jungpr1" localSheetId="3">#REF!</definedName>
    <definedName name="jungpr1" localSheetId="0">#REF!</definedName>
    <definedName name="jungpr1" localSheetId="4">#REF!</definedName>
    <definedName name="jungpr1">#REF!</definedName>
    <definedName name="jungpr10" localSheetId="1">#REF!</definedName>
    <definedName name="jungpr10" localSheetId="3">#REF!</definedName>
    <definedName name="jungpr10" localSheetId="0">#REF!</definedName>
    <definedName name="jungpr10" localSheetId="4">#REF!</definedName>
    <definedName name="jungpr10">#REF!</definedName>
    <definedName name="jungpr11" localSheetId="1">#REF!</definedName>
    <definedName name="jungpr11" localSheetId="3">#REF!</definedName>
    <definedName name="jungpr11" localSheetId="0">#REF!</definedName>
    <definedName name="jungpr11" localSheetId="4">#REF!</definedName>
    <definedName name="jungpr11">#REF!</definedName>
    <definedName name="jungpr12" localSheetId="3">#REF!</definedName>
    <definedName name="jungpr12" localSheetId="4">#REF!</definedName>
    <definedName name="jungpr12">#REF!</definedName>
    <definedName name="jungpr2" localSheetId="3">#REF!</definedName>
    <definedName name="jungpr2" localSheetId="4">#REF!</definedName>
    <definedName name="jungpr2">#REF!</definedName>
    <definedName name="jungpr3" localSheetId="3">#REF!</definedName>
    <definedName name="jungpr3" localSheetId="4">#REF!</definedName>
    <definedName name="jungpr3">#REF!</definedName>
    <definedName name="jungpr4" localSheetId="3">#REF!</definedName>
    <definedName name="jungpr4" localSheetId="4">#REF!</definedName>
    <definedName name="jungpr4">#REF!</definedName>
    <definedName name="jungpr5" localSheetId="3">#REF!</definedName>
    <definedName name="jungpr5" localSheetId="4">#REF!</definedName>
    <definedName name="jungpr5">#REF!</definedName>
    <definedName name="jungpr6" localSheetId="3">#REF!</definedName>
    <definedName name="jungpr6" localSheetId="4">#REF!</definedName>
    <definedName name="jungpr6">#REF!</definedName>
    <definedName name="jungpr7" localSheetId="3">#REF!</definedName>
    <definedName name="jungpr7" localSheetId="4">#REF!</definedName>
    <definedName name="jungpr7">#REF!</definedName>
    <definedName name="jungpr7_2002" localSheetId="3">#REF!</definedName>
    <definedName name="jungpr7_2002" localSheetId="4">#REF!</definedName>
    <definedName name="jungpr7_2002">#REF!</definedName>
    <definedName name="jungpr7_2003" localSheetId="3">#REF!</definedName>
    <definedName name="jungpr7_2003" localSheetId="4">#REF!</definedName>
    <definedName name="jungpr7_2003">#REF!</definedName>
    <definedName name="jungpr7_2004">[12]June!$T$44</definedName>
    <definedName name="jungpr7_2004to2007" localSheetId="1">#REF!</definedName>
    <definedName name="jungpr7_2004to2007" localSheetId="3">#REF!</definedName>
    <definedName name="jungpr7_2004to2007" localSheetId="0">#REF!</definedName>
    <definedName name="jungpr7_2004to2007" localSheetId="4">#REF!</definedName>
    <definedName name="jungpr7_2004to2007">#REF!</definedName>
    <definedName name="jungpr7_2005">[12]June!$U$44</definedName>
    <definedName name="jungpr7_2006">[12]June!$V$44</definedName>
    <definedName name="jungpr7_2007">[12]June!$W$44</definedName>
    <definedName name="jungpr7_2008">[12]June!$X$44</definedName>
    <definedName name="jungpr7_2009">[12]June!$Y$44</definedName>
    <definedName name="jungpr7fall" localSheetId="1">#REF!</definedName>
    <definedName name="jungpr7fall" localSheetId="3">#REF!</definedName>
    <definedName name="jungpr7fall" localSheetId="0">#REF!</definedName>
    <definedName name="jungpr7fall" localSheetId="4">#REF!</definedName>
    <definedName name="jungpr7fall">#REF!</definedName>
    <definedName name="jungpr7newFall">[12]June!$AB$42</definedName>
    <definedName name="jungpr8" localSheetId="1">#REF!</definedName>
    <definedName name="jungpr8" localSheetId="3">#REF!</definedName>
    <definedName name="jungpr8" localSheetId="0">#REF!</definedName>
    <definedName name="jungpr8" localSheetId="4">#REF!</definedName>
    <definedName name="jungpr8">#REF!</definedName>
    <definedName name="jungpr9" localSheetId="1">#REF!</definedName>
    <definedName name="jungpr9" localSheetId="3">#REF!</definedName>
    <definedName name="jungpr9" localSheetId="0">#REF!</definedName>
    <definedName name="jungpr9" localSheetId="4">#REF!</definedName>
    <definedName name="jungpr9">#REF!</definedName>
    <definedName name="junKproj">[10]Calculations!$D$57:$K$57</definedName>
    <definedName name="k_one">'[3]VOC coefficients'!$J:$J</definedName>
    <definedName name="k1_fuel">'[3]Fuel coefficients'!$J:$J</definedName>
    <definedName name="k2_col">'[3]VOC coefficients'!$K:$K</definedName>
    <definedName name="k2_fuel">'[3]Fuel coefficients'!$K:$K</definedName>
    <definedName name="k3_col">'[3]VOC coefficients'!$L:$L</definedName>
    <definedName name="k3_fuel">'[3]Fuel coefficients'!$L:$L</definedName>
    <definedName name="k4_col">'[3]VOC coefficients'!$M:$M</definedName>
    <definedName name="k4_fuel">'[3]Fuel coefficients'!$M:$M</definedName>
    <definedName name="k5_col">'[3]VOC coefficients'!$N:$N</definedName>
    <definedName name="k5_fuel">'[3]Fuel coefficients'!$N:$N</definedName>
    <definedName name="k6_col">'[3]VOC coefficients'!$O:$O</definedName>
    <definedName name="Kfeb02" localSheetId="1">#REF!</definedName>
    <definedName name="Kfeb02" localSheetId="3">#REF!</definedName>
    <definedName name="Kfeb02" localSheetId="0">#REF!</definedName>
    <definedName name="Kfeb02" localSheetId="4">#REF!</definedName>
    <definedName name="Kfeb02">#REF!</definedName>
    <definedName name="Kfeb03" localSheetId="1">#REF!</definedName>
    <definedName name="Kfeb03" localSheetId="3">#REF!</definedName>
    <definedName name="Kfeb03" localSheetId="0">#REF!</definedName>
    <definedName name="Kfeb03" localSheetId="4">#REF!</definedName>
    <definedName name="Kfeb03">#REF!</definedName>
    <definedName name="Kfeb04" localSheetId="1">#REF!</definedName>
    <definedName name="Kfeb04" localSheetId="3">#REF!</definedName>
    <definedName name="Kfeb04" localSheetId="0">#REF!</definedName>
    <definedName name="Kfeb04" localSheetId="4">#REF!</definedName>
    <definedName name="Kfeb04">#REF!</definedName>
    <definedName name="Kfeb05" localSheetId="3">#REF!</definedName>
    <definedName name="Kfeb05" localSheetId="4">#REF!</definedName>
    <definedName name="Kfeb05">#REF!</definedName>
    <definedName name="Kfeb06" localSheetId="3">#REF!</definedName>
    <definedName name="Kfeb06" localSheetId="4">#REF!</definedName>
    <definedName name="Kfeb06">#REF!</definedName>
    <definedName name="Kfeb07" localSheetId="3">#REF!</definedName>
    <definedName name="Kfeb07" localSheetId="4">#REF!</definedName>
    <definedName name="Kfeb07">#REF!</definedName>
    <definedName name="Kfeb08" localSheetId="3">#REF!</definedName>
    <definedName name="Kfeb08" localSheetId="4">#REF!</definedName>
    <definedName name="Kfeb08">#REF!</definedName>
    <definedName name="Kjun02" localSheetId="3">#REF!</definedName>
    <definedName name="Kjun02" localSheetId="4">#REF!</definedName>
    <definedName name="Kjun02">#REF!</definedName>
    <definedName name="Kjun03" localSheetId="3">#REF!</definedName>
    <definedName name="Kjun03" localSheetId="4">#REF!</definedName>
    <definedName name="Kjun03">#REF!</definedName>
    <definedName name="Kjun04" localSheetId="3">#REF!</definedName>
    <definedName name="Kjun04" localSheetId="4">#REF!</definedName>
    <definedName name="Kjun04">#REF!</definedName>
    <definedName name="Kjun05" localSheetId="3">#REF!</definedName>
    <definedName name="Kjun05" localSheetId="4">#REF!</definedName>
    <definedName name="Kjun05">#REF!</definedName>
    <definedName name="Kjun06" localSheetId="3">#REF!</definedName>
    <definedName name="Kjun06" localSheetId="4">#REF!</definedName>
    <definedName name="Kjun06">#REF!</definedName>
    <definedName name="Kjun07" localSheetId="3">#REF!</definedName>
    <definedName name="Kjun07" localSheetId="4">#REF!</definedName>
    <definedName name="Kjun07">#REF!</definedName>
    <definedName name="Kjun08" localSheetId="3">#REF!</definedName>
    <definedName name="Kjun08" localSheetId="4">#REF!</definedName>
    <definedName name="Kjun08">#REF!</definedName>
    <definedName name="Kret">[13]Calculations!$J$3</definedName>
    <definedName name="Naplan_Results" localSheetId="1">#REF!</definedName>
    <definedName name="Naplan_Results" localSheetId="3">#REF!</definedName>
    <definedName name="Naplan_Results" localSheetId="0">#REF!</definedName>
    <definedName name="Naplan_Results" localSheetId="4">#REF!</definedName>
    <definedName name="Naplan_Results">#REF!</definedName>
    <definedName name="NAPLANResult_SimilarSchools" localSheetId="1">#REF!</definedName>
    <definedName name="NAPLANResult_SimilarSchools" localSheetId="3">#REF!</definedName>
    <definedName name="NAPLANResult_SimilarSchools" localSheetId="0">#REF!</definedName>
    <definedName name="NAPLANResult_SimilarSchools" localSheetId="4">#REF!</definedName>
    <definedName name="NAPLANResult_SimilarSchools">#REF!</definedName>
    <definedName name="new" localSheetId="1" hidden="1">{"D2Full",#N/A,TRUE,"D2"}</definedName>
    <definedName name="new" localSheetId="3" hidden="1">{"D2Full",#N/A,TRUE,"D2"}</definedName>
    <definedName name="new" localSheetId="0" hidden="1">{"D2Full",#N/A,TRUE,"D2"}</definedName>
    <definedName name="new" localSheetId="4" hidden="1">{"D2Full",#N/A,TRUE,"D2"}</definedName>
    <definedName name="new" hidden="1">{"D2Full",#N/A,TRUE,"D2"}</definedName>
    <definedName name="Operating_cost_escalation">'[5]I. Financial Assumptions'!$B$22</definedName>
    <definedName name="police" localSheetId="1">#REF!</definedName>
    <definedName name="police" localSheetId="3">#REF!</definedName>
    <definedName name="police" localSheetId="0">#REF!</definedName>
    <definedName name="police" localSheetId="4">#REF!</definedName>
    <definedName name="police">#REF!</definedName>
    <definedName name="Preret">[13]Calculations!$J$31</definedName>
    <definedName name="pri_jun_feb" localSheetId="1">#REF!</definedName>
    <definedName name="pri_jun_feb" localSheetId="3">#REF!</definedName>
    <definedName name="pri_jun_feb" localSheetId="0">#REF!</definedName>
    <definedName name="pri_jun_feb" localSheetId="4">#REF!</definedName>
    <definedName name="pri_jun_feb">#REF!</definedName>
    <definedName name="ProgramEnt">[14]Sheet3!$A$1:$K$171</definedName>
    <definedName name="PSret">[13]Calculations!$J$23</definedName>
    <definedName name="PSSPret">[13]Calculations!$J$27</definedName>
    <definedName name="Recurrent_REC">'[15]Types, Category and Classificat'!$C$5:$C$10</definedName>
    <definedName name="redowrn.Allfull" localSheetId="1" hidden="1">{#N/A,#N/A,TRUE,"Title";#N/A,#N/A,TRUE,"Assumps";#N/A,#N/A,TRUE,"Crosscheck";"ResultsFull",#N/A,TRUE,"Results";#N/A,#N/A,TRUE,"ConstDebt";#N/A,#N/A,TRUE,"Fees";#N/A,#N/A,TRUE,"Depn";"ECashFull",#N/A,TRUE,"ECash";#N/A,#N/A,TRUE,"ETax";"E1CashFull",#N/A,TRUE,"E1Cash";#N/A,#N/A,TRUE,"E1Tax";"E2CashFull",#N/A,TRUE,"E2Cash";#N/A,#N/A,TRUE,"E2Tax ";"E3CashFull",#N/A,TRUE,"E3Cash";#N/A,#N/A,TRUE,"E3Tax";"E4CashFull",#N/A,TRUE,"E4Cash";#N/A,#N/A,TRUE,"E4Tax";"D1Full",#N/A,TRUE,"D1";"D2Full",#N/A,TRUE,"D2"}</definedName>
    <definedName name="redowrn.Allfull" localSheetId="3" hidden="1">{#N/A,#N/A,TRUE,"Title";#N/A,#N/A,TRUE,"Assumps";#N/A,#N/A,TRUE,"Crosscheck";"ResultsFull",#N/A,TRUE,"Results";#N/A,#N/A,TRUE,"ConstDebt";#N/A,#N/A,TRUE,"Fees";#N/A,#N/A,TRUE,"Depn";"ECashFull",#N/A,TRUE,"ECash";#N/A,#N/A,TRUE,"ETax";"E1CashFull",#N/A,TRUE,"E1Cash";#N/A,#N/A,TRUE,"E1Tax";"E2CashFull",#N/A,TRUE,"E2Cash";#N/A,#N/A,TRUE,"E2Tax ";"E3CashFull",#N/A,TRUE,"E3Cash";#N/A,#N/A,TRUE,"E3Tax";"E4CashFull",#N/A,TRUE,"E4Cash";#N/A,#N/A,TRUE,"E4Tax";"D1Full",#N/A,TRUE,"D1";"D2Full",#N/A,TRUE,"D2"}</definedName>
    <definedName name="redowrn.Allfull" localSheetId="0" hidden="1">{#N/A,#N/A,TRUE,"Title";#N/A,#N/A,TRUE,"Assumps";#N/A,#N/A,TRUE,"Crosscheck";"ResultsFull",#N/A,TRUE,"Results";#N/A,#N/A,TRUE,"ConstDebt";#N/A,#N/A,TRUE,"Fees";#N/A,#N/A,TRUE,"Depn";"ECashFull",#N/A,TRUE,"ECash";#N/A,#N/A,TRUE,"ETax";"E1CashFull",#N/A,TRUE,"E1Cash";#N/A,#N/A,TRUE,"E1Tax";"E2CashFull",#N/A,TRUE,"E2Cash";#N/A,#N/A,TRUE,"E2Tax ";"E3CashFull",#N/A,TRUE,"E3Cash";#N/A,#N/A,TRUE,"E3Tax";"E4CashFull",#N/A,TRUE,"E4Cash";#N/A,#N/A,TRUE,"E4Tax";"D1Full",#N/A,TRUE,"D1";"D2Full",#N/A,TRUE,"D2"}</definedName>
    <definedName name="redowrn.Allfull" localSheetId="4" hidden="1">{#N/A,#N/A,TRUE,"Title";#N/A,#N/A,TRUE,"Assumps";#N/A,#N/A,TRUE,"Crosscheck";"ResultsFull",#N/A,TRUE,"Results";#N/A,#N/A,TRUE,"ConstDebt";#N/A,#N/A,TRUE,"Fees";#N/A,#N/A,TRUE,"Depn";"ECashFull",#N/A,TRUE,"ECash";#N/A,#N/A,TRUE,"ETax";"E1CashFull",#N/A,TRUE,"E1Cash";#N/A,#N/A,TRUE,"E1Tax";"E2CashFull",#N/A,TRUE,"E2Cash";#N/A,#N/A,TRUE,"E2Tax ";"E3CashFull",#N/A,TRUE,"E3Cash";#N/A,#N/A,TRUE,"E3Tax";"E4CashFull",#N/A,TRUE,"E4Cash";#N/A,#N/A,TRUE,"E4Tax";"D1Full",#N/A,TRUE,"D1";"D2Full",#N/A,TRUE,"D2"}</definedName>
    <definedName name="redowrn.Allfull" hidden="1">{#N/A,#N/A,TRUE,"Title";#N/A,#N/A,TRUE,"Assumps";#N/A,#N/A,TRUE,"Crosscheck";"ResultsFull",#N/A,TRUE,"Results";#N/A,#N/A,TRUE,"ConstDebt";#N/A,#N/A,TRUE,"Fees";#N/A,#N/A,TRUE,"Depn";"ECashFull",#N/A,TRUE,"ECash";#N/A,#N/A,TRUE,"ETax";"E1CashFull",#N/A,TRUE,"E1Cash";#N/A,#N/A,TRUE,"E1Tax";"E2CashFull",#N/A,TRUE,"E2Cash";#N/A,#N/A,TRUE,"E2Tax ";"E3CashFull",#N/A,TRUE,"E3Cash";#N/A,#N/A,TRUE,"E3Tax";"E4CashFull",#N/A,TRUE,"E4Cash";#N/A,#N/A,TRUE,"E4Tax";"D1Full",#N/A,TRUE,"D1";"D2Full",#N/A,TRUE,"D2"}</definedName>
    <definedName name="redowrn.Assumps" localSheetId="1" hidden="1">{#N/A,#N/A,TRUE,"Assumps"}</definedName>
    <definedName name="redowrn.Assumps" localSheetId="3" hidden="1">{#N/A,#N/A,TRUE,"Assumps"}</definedName>
    <definedName name="redowrn.Assumps" localSheetId="0" hidden="1">{#N/A,#N/A,TRUE,"Assumps"}</definedName>
    <definedName name="redowrn.Assumps" localSheetId="4" hidden="1">{#N/A,#N/A,TRUE,"Assumps"}</definedName>
    <definedName name="redowrn.Assumps" hidden="1">{#N/A,#N/A,TRUE,"Assumps"}</definedName>
    <definedName name="redowrn.ConstDebt" localSheetId="1" hidden="1">{#N/A,#N/A,TRUE,"ConstDebt"}</definedName>
    <definedName name="redowrn.ConstDebt" localSheetId="3" hidden="1">{#N/A,#N/A,TRUE,"ConstDebt"}</definedName>
    <definedName name="redowrn.ConstDebt" localSheetId="0" hidden="1">{#N/A,#N/A,TRUE,"ConstDebt"}</definedName>
    <definedName name="redowrn.ConstDebt" localSheetId="4" hidden="1">{#N/A,#N/A,TRUE,"ConstDebt"}</definedName>
    <definedName name="redowrn.ConstDebt" hidden="1">{#N/A,#N/A,TRUE,"ConstDebt"}</definedName>
    <definedName name="redowrn.D1Annual" localSheetId="1" hidden="1">{"D1Annual",#N/A,TRUE,"D1"}</definedName>
    <definedName name="redowrn.D1Annual" localSheetId="3" hidden="1">{"D1Annual",#N/A,TRUE,"D1"}</definedName>
    <definedName name="redowrn.D1Annual" localSheetId="0" hidden="1">{"D1Annual",#N/A,TRUE,"D1"}</definedName>
    <definedName name="redowrn.D1Annual" localSheetId="4" hidden="1">{"D1Annual",#N/A,TRUE,"D1"}</definedName>
    <definedName name="redowrn.D1Annual" hidden="1">{"D1Annual",#N/A,TRUE,"D1"}</definedName>
    <definedName name="redowrn.D1Full" localSheetId="1" hidden="1">{"D1Full",#N/A,TRUE,"D1"}</definedName>
    <definedName name="redowrn.D1Full" localSheetId="3" hidden="1">{"D1Full",#N/A,TRUE,"D1"}</definedName>
    <definedName name="redowrn.D1Full" localSheetId="0" hidden="1">{"D1Full",#N/A,TRUE,"D1"}</definedName>
    <definedName name="redowrn.D1Full" localSheetId="4" hidden="1">{"D1Full",#N/A,TRUE,"D1"}</definedName>
    <definedName name="redowrn.D1Full" hidden="1">{"D1Full",#N/A,TRUE,"D1"}</definedName>
    <definedName name="redowrn.D2Annual" localSheetId="1" hidden="1">{"D2Annual",#N/A,TRUE,"D2"}</definedName>
    <definedName name="redowrn.D2Annual" localSheetId="3" hidden="1">{"D2Annual",#N/A,TRUE,"D2"}</definedName>
    <definedName name="redowrn.D2Annual" localSheetId="0" hidden="1">{"D2Annual",#N/A,TRUE,"D2"}</definedName>
    <definedName name="redowrn.D2Annual" localSheetId="4" hidden="1">{"D2Annual",#N/A,TRUE,"D2"}</definedName>
    <definedName name="redowrn.D2Annual" hidden="1">{"D2Annual",#N/A,TRUE,"D2"}</definedName>
    <definedName name="redowrn.D2Full" localSheetId="1" hidden="1">{"D2Full",#N/A,TRUE,"D2"}</definedName>
    <definedName name="redowrn.D2Full" localSheetId="3" hidden="1">{"D2Full",#N/A,TRUE,"D2"}</definedName>
    <definedName name="redowrn.D2Full" localSheetId="0" hidden="1">{"D2Full",#N/A,TRUE,"D2"}</definedName>
    <definedName name="redowrn.D2Full" localSheetId="4" hidden="1">{"D2Full",#N/A,TRUE,"D2"}</definedName>
    <definedName name="redowrn.D2Full" hidden="1">{"D2Full",#N/A,TRUE,"D2"}</definedName>
    <definedName name="redowrn.diagram" localSheetId="1" hidden="1">{#N/A,#N/A,TRUE,"Diagram"}</definedName>
    <definedName name="redowrn.diagram" localSheetId="3" hidden="1">{#N/A,#N/A,TRUE,"Diagram"}</definedName>
    <definedName name="redowrn.diagram" localSheetId="0" hidden="1">{#N/A,#N/A,TRUE,"Diagram"}</definedName>
    <definedName name="redowrn.diagram" localSheetId="4" hidden="1">{#N/A,#N/A,TRUE,"Diagram"}</definedName>
    <definedName name="redowrn.diagram" hidden="1">{#N/A,#N/A,TRUE,"Diagram"}</definedName>
    <definedName name="redowrn.E1CashAnnual" localSheetId="1" hidden="1">{"E1CashAnnual",#N/A,TRUE,"E1Cash"}</definedName>
    <definedName name="redowrn.E1CashAnnual" localSheetId="3" hidden="1">{"E1CashAnnual",#N/A,TRUE,"E1Cash"}</definedName>
    <definedName name="redowrn.E1CashAnnual" localSheetId="0" hidden="1">{"E1CashAnnual",#N/A,TRUE,"E1Cash"}</definedName>
    <definedName name="redowrn.E1CashAnnual" localSheetId="4" hidden="1">{"E1CashAnnual",#N/A,TRUE,"E1Cash"}</definedName>
    <definedName name="redowrn.E1CashAnnual" hidden="1">{"E1CashAnnual",#N/A,TRUE,"E1Cash"}</definedName>
    <definedName name="redowrn.E1CashFull" localSheetId="1" hidden="1">{"E1CashFull",#N/A,TRUE,"E1Cash"}</definedName>
    <definedName name="redowrn.E1CashFull" localSheetId="3" hidden="1">{"E1CashFull",#N/A,TRUE,"E1Cash"}</definedName>
    <definedName name="redowrn.E1CashFull" localSheetId="0" hidden="1">{"E1CashFull",#N/A,TRUE,"E1Cash"}</definedName>
    <definedName name="redowrn.E1CashFull" localSheetId="4" hidden="1">{"E1CashFull",#N/A,TRUE,"E1Cash"}</definedName>
    <definedName name="redowrn.E1CashFull" hidden="1">{"E1CashFull",#N/A,TRUE,"E1Cash"}</definedName>
    <definedName name="redowrn.E1Tax" localSheetId="1" hidden="1">{#N/A,#N/A,TRUE,"E1Tax"}</definedName>
    <definedName name="redowrn.E1Tax" localSheetId="3" hidden="1">{#N/A,#N/A,TRUE,"E1Tax"}</definedName>
    <definedName name="redowrn.E1Tax" localSheetId="0" hidden="1">{#N/A,#N/A,TRUE,"E1Tax"}</definedName>
    <definedName name="redowrn.E1Tax" localSheetId="4" hidden="1">{#N/A,#N/A,TRUE,"E1Tax"}</definedName>
    <definedName name="redowrn.E1Tax" hidden="1">{#N/A,#N/A,TRUE,"E1Tax"}</definedName>
    <definedName name="Report_1_Pivot" localSheetId="1">#REF!</definedName>
    <definedName name="Report_1_Pivot" localSheetId="3">#REF!</definedName>
    <definedName name="Report_1_Pivot" localSheetId="0">#REF!</definedName>
    <definedName name="Report_1_Pivot" localSheetId="4">#REF!</definedName>
    <definedName name="Report_1_Pivot">#REF!</definedName>
    <definedName name="Report_2_Pivot" localSheetId="1">#REF!</definedName>
    <definedName name="Report_2_Pivot" localSheetId="3">#REF!</definedName>
    <definedName name="Report_2_Pivot" localSheetId="0">#REF!</definedName>
    <definedName name="Report_2_Pivot" localSheetId="4">#REF!</definedName>
    <definedName name="Report_2_Pivot">#REF!</definedName>
    <definedName name="Report_3_Pivot" localSheetId="1">#REF!</definedName>
    <definedName name="Report_3_Pivot" localSheetId="3">#REF!</definedName>
    <definedName name="Report_3_Pivot" localSheetId="0">#REF!</definedName>
    <definedName name="Report_3_Pivot" localSheetId="4">#REF!</definedName>
    <definedName name="Report_3_Pivot">#REF!</definedName>
    <definedName name="Report_4_Pivot" localSheetId="3">#REF!</definedName>
    <definedName name="Report_4_Pivot" localSheetId="4">#REF!</definedName>
    <definedName name="Report_4_Pivot">#REF!</definedName>
    <definedName name="Report_5_Pivot" localSheetId="3">#REF!</definedName>
    <definedName name="Report_5_Pivot" localSheetId="4">#REF!</definedName>
    <definedName name="Report_5_Pivot">#REF!</definedName>
    <definedName name="RVPoption1FY2122" localSheetId="3" hidden="1">#REF!</definedName>
    <definedName name="RVPoption1FY2122" localSheetId="4" hidden="1">#REF!</definedName>
    <definedName name="RVPoption1FY2122" hidden="1">#REF!</definedName>
    <definedName name="RVPOption2FY2122" localSheetId="3" hidden="1">#REF!</definedName>
    <definedName name="RVPOption2FY2122" localSheetId="4" hidden="1">#REF!</definedName>
    <definedName name="RVPOption2FY2122" hidden="1">#REF!</definedName>
    <definedName name="salary">'[5]I. Staff Salaries'!$D$10:$N$116</definedName>
    <definedName name="SAPBEXdnldView" hidden="1">"72LBBQ4E3BNXKPNWEQF2AMHPC"</definedName>
    <definedName name="SAPBEXsysID" hidden="1">"DWH"</definedName>
    <definedName name="SASS_Codes" localSheetId="1">#REF!:INDEX(#REF!,COUNTA(#REF!),COUNTA(#REF!))</definedName>
    <definedName name="SASS_Codes" localSheetId="3">#REF!:INDEX(#REF!,COUNTA(#REF!),COUNTA(#REF!))</definedName>
    <definedName name="SASS_Codes" localSheetId="0">#REF!:INDEX(#REF!,COUNTA(#REF!),COUNTA(#REF!))</definedName>
    <definedName name="SASS_Codes" localSheetId="4">#REF!:INDEX(#REF!,COUNTA(#REF!),COUNTA(#REF!))</definedName>
    <definedName name="SASS_Codes">#REF!:INDEX(#REF!,COUNTA(#REF!),COUNTA(#REF!))</definedName>
    <definedName name="sass_hc" localSheetId="1">#REF!</definedName>
    <definedName name="sass_hc" localSheetId="3">#REF!</definedName>
    <definedName name="sass_hc" localSheetId="0">#REF!</definedName>
    <definedName name="sass_hc" localSheetId="4">#REF!</definedName>
    <definedName name="sass_hc">#REF!</definedName>
    <definedName name="sass_hc13">[16]lookup!$I$4:$J$2225</definedName>
    <definedName name="sass_hc14">[7]lookup!$I$5:$J$2216</definedName>
    <definedName name="SASSent" localSheetId="1">#REF!</definedName>
    <definedName name="SASSent" localSheetId="3">#REF!</definedName>
    <definedName name="SASSent" localSheetId="0">#REF!</definedName>
    <definedName name="SASSent" localSheetId="4">#REF!</definedName>
    <definedName name="SASSent">#REF!</definedName>
    <definedName name="sassent13">[16]lookup!$L$4:$M$2231</definedName>
    <definedName name="sassent14">[7]lookup!$L$5:$M$2223</definedName>
    <definedName name="SASSfunctions">[14]Sheet1!$A$1:$K$171</definedName>
    <definedName name="SBAT2122" localSheetId="1" hidden="1">#REF!</definedName>
    <definedName name="SBAT2122" localSheetId="3" hidden="1">#REF!</definedName>
    <definedName name="SBAT2122" localSheetId="0" hidden="1">#REF!</definedName>
    <definedName name="SBAT2122" localSheetId="4" hidden="1">#REF!</definedName>
    <definedName name="SBAT2122" hidden="1">#REF!</definedName>
    <definedName name="school" localSheetId="1">#REF!</definedName>
    <definedName name="school" localSheetId="3">#REF!</definedName>
    <definedName name="school" localSheetId="0">#REF!</definedName>
    <definedName name="school" localSheetId="4">#REF!</definedName>
    <definedName name="school">#REF!</definedName>
    <definedName name="School_Pay_Classification">'[6]Pay Classification'!$A$13:$A$115</definedName>
    <definedName name="SchoolFile">'[17]2013 School File'!$A$1:INDEX('[17]2013 School File'!$1:$65535,COUNTA('[17]2013 School File'!$A:$A),COUNTA('[17]2013 School File'!$1:$1))</definedName>
    <definedName name="Social_discount_rate">'[5]I. Financial Assumptions'!$B$14</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rel10" hidden="1">3</definedName>
    <definedName name="solver_rel100" hidden="1">3</definedName>
    <definedName name="solver_rel101" hidden="1">1</definedName>
    <definedName name="solver_rel102" hidden="1">3</definedName>
    <definedName name="solver_rel103" hidden="1">3</definedName>
    <definedName name="solver_rel104" hidden="1">3</definedName>
    <definedName name="solver_rel105" hidden="1">1</definedName>
    <definedName name="solver_rel106" hidden="1">3</definedName>
    <definedName name="solver_rel107" hidden="1">3</definedName>
    <definedName name="solver_rel108" hidden="1">3</definedName>
    <definedName name="solver_rel109" hidden="1">1</definedName>
    <definedName name="solver_rel11" hidden="1">3</definedName>
    <definedName name="solver_rel110" hidden="1">3</definedName>
    <definedName name="solver_rel111" hidden="1">3</definedName>
    <definedName name="solver_rel112" hidden="1">3</definedName>
    <definedName name="solver_rel113" hidden="1">1</definedName>
    <definedName name="solver_rel114" hidden="1">3</definedName>
    <definedName name="solver_rel115" hidden="1">3</definedName>
    <definedName name="solver_rel116" hidden="1">3</definedName>
    <definedName name="solver_rel117" hidden="1">1</definedName>
    <definedName name="solver_rel118" hidden="1">3</definedName>
    <definedName name="solver_rel119" hidden="1">3</definedName>
    <definedName name="solver_rel12" hidden="1">3</definedName>
    <definedName name="solver_rel120" hidden="1">3</definedName>
    <definedName name="solver_rel121" hidden="1">1</definedName>
    <definedName name="solver_rel122" hidden="1">3</definedName>
    <definedName name="solver_rel123" hidden="1">3</definedName>
    <definedName name="solver_rel124" hidden="1">3</definedName>
    <definedName name="solver_rel125" hidden="1">1</definedName>
    <definedName name="solver_rel126" hidden="1">3</definedName>
    <definedName name="solver_rel127" hidden="1">3</definedName>
    <definedName name="solver_rel128" hidden="1">3</definedName>
    <definedName name="solver_rel129" hidden="1">1</definedName>
    <definedName name="solver_rel13" hidden="1">1</definedName>
    <definedName name="solver_rel130" hidden="1">3</definedName>
    <definedName name="solver_rel131" hidden="1">3</definedName>
    <definedName name="solver_rel132" hidden="1">3</definedName>
    <definedName name="solver_rel133" hidden="1">1</definedName>
    <definedName name="solver_rel134" hidden="1">3</definedName>
    <definedName name="solver_rel135" hidden="1">3</definedName>
    <definedName name="solver_rel136" hidden="1">3</definedName>
    <definedName name="solver_rel137" hidden="1">1</definedName>
    <definedName name="solver_rel138" hidden="1">3</definedName>
    <definedName name="solver_rel139" hidden="1">3</definedName>
    <definedName name="solver_rel14" hidden="1">3</definedName>
    <definedName name="solver_rel140" hidden="1">3</definedName>
    <definedName name="solver_rel141" hidden="1">1</definedName>
    <definedName name="solver_rel142" hidden="1">3</definedName>
    <definedName name="solver_rel143" hidden="1">3</definedName>
    <definedName name="solver_rel144" hidden="1">3</definedName>
    <definedName name="solver_rel145" hidden="1">1</definedName>
    <definedName name="solver_rel146" hidden="1">3</definedName>
    <definedName name="solver_rel147" hidden="1">3</definedName>
    <definedName name="solver_rel148" hidden="1">3</definedName>
    <definedName name="solver_rel149" hidden="1">1</definedName>
    <definedName name="solver_rel15" hidden="1">3</definedName>
    <definedName name="solver_rel150" hidden="1">3</definedName>
    <definedName name="solver_rel151" hidden="1">3</definedName>
    <definedName name="solver_rel152" hidden="1">3</definedName>
    <definedName name="solver_rel153" hidden="1">1</definedName>
    <definedName name="solver_rel154" hidden="1">3</definedName>
    <definedName name="solver_rel155" hidden="1">3</definedName>
    <definedName name="solver_rel156" hidden="1">3</definedName>
    <definedName name="solver_rel16" hidden="1">3</definedName>
    <definedName name="solver_rel17" hidden="1">1</definedName>
    <definedName name="solver_rel18" hidden="1">3</definedName>
    <definedName name="solver_rel19" hidden="1">3</definedName>
    <definedName name="solver_rel20" hidden="1">3</definedName>
    <definedName name="solver_rel21" hidden="1">1</definedName>
    <definedName name="solver_rel22" hidden="1">3</definedName>
    <definedName name="solver_rel23" hidden="1">3</definedName>
    <definedName name="solver_rel24" hidden="1">3</definedName>
    <definedName name="solver_rel25" hidden="1">1</definedName>
    <definedName name="solver_rel26" hidden="1">3</definedName>
    <definedName name="solver_rel27" hidden="1">3</definedName>
    <definedName name="solver_rel28" hidden="1">3</definedName>
    <definedName name="solver_rel29" hidden="1">1</definedName>
    <definedName name="solver_rel30" hidden="1">3</definedName>
    <definedName name="solver_rel31" hidden="1">3</definedName>
    <definedName name="solver_rel32" hidden="1">3</definedName>
    <definedName name="solver_rel33" hidden="1">1</definedName>
    <definedName name="solver_rel34" hidden="1">3</definedName>
    <definedName name="solver_rel35" hidden="1">3</definedName>
    <definedName name="solver_rel36" hidden="1">3</definedName>
    <definedName name="solver_rel37" hidden="1">1</definedName>
    <definedName name="solver_rel38" hidden="1">3</definedName>
    <definedName name="solver_rel39" hidden="1">3</definedName>
    <definedName name="solver_rel40" hidden="1">3</definedName>
    <definedName name="solver_rel41" hidden="1">1</definedName>
    <definedName name="solver_rel42" hidden="1">3</definedName>
    <definedName name="solver_rel43" hidden="1">3</definedName>
    <definedName name="solver_rel44" hidden="1">3</definedName>
    <definedName name="solver_rel45" hidden="1">1</definedName>
    <definedName name="solver_rel46" hidden="1">3</definedName>
    <definedName name="solver_rel47" hidden="1">3</definedName>
    <definedName name="solver_rel48" hidden="1">3</definedName>
    <definedName name="solver_rel49" hidden="1">1</definedName>
    <definedName name="solver_rel5" hidden="1">1</definedName>
    <definedName name="solver_rel50" hidden="1">3</definedName>
    <definedName name="solver_rel51" hidden="1">3</definedName>
    <definedName name="solver_rel52" hidden="1">3</definedName>
    <definedName name="solver_rel53" hidden="1">1</definedName>
    <definedName name="solver_rel54" hidden="1">3</definedName>
    <definedName name="solver_rel55" hidden="1">3</definedName>
    <definedName name="solver_rel56" hidden="1">3</definedName>
    <definedName name="solver_rel57" hidden="1">1</definedName>
    <definedName name="solver_rel58" hidden="1">3</definedName>
    <definedName name="solver_rel59" hidden="1">3</definedName>
    <definedName name="solver_rel6" hidden="1">3</definedName>
    <definedName name="solver_rel60" hidden="1">3</definedName>
    <definedName name="solver_rel61" hidden="1">1</definedName>
    <definedName name="solver_rel62" hidden="1">3</definedName>
    <definedName name="solver_rel63" hidden="1">3</definedName>
    <definedName name="solver_rel64" hidden="1">3</definedName>
    <definedName name="solver_rel65" hidden="1">1</definedName>
    <definedName name="solver_rel66" hidden="1">3</definedName>
    <definedName name="solver_rel67" hidden="1">3</definedName>
    <definedName name="solver_rel68" hidden="1">3</definedName>
    <definedName name="solver_rel69" hidden="1">1</definedName>
    <definedName name="solver_rel7" hidden="1">3</definedName>
    <definedName name="solver_rel70" hidden="1">3</definedName>
    <definedName name="solver_rel71" hidden="1">3</definedName>
    <definedName name="solver_rel72" hidden="1">3</definedName>
    <definedName name="solver_rel73" hidden="1">1</definedName>
    <definedName name="solver_rel74" hidden="1">3</definedName>
    <definedName name="solver_rel75" hidden="1">3</definedName>
    <definedName name="solver_rel76" hidden="1">3</definedName>
    <definedName name="solver_rel77" hidden="1">1</definedName>
    <definedName name="solver_rel78" hidden="1">3</definedName>
    <definedName name="solver_rel79" hidden="1">3</definedName>
    <definedName name="solver_rel8" hidden="1">3</definedName>
    <definedName name="solver_rel80" hidden="1">3</definedName>
    <definedName name="solver_rel81" hidden="1">1</definedName>
    <definedName name="solver_rel82" hidden="1">3</definedName>
    <definedName name="solver_rel83" hidden="1">3</definedName>
    <definedName name="solver_rel84" hidden="1">3</definedName>
    <definedName name="solver_rel85" hidden="1">1</definedName>
    <definedName name="solver_rel86" hidden="1">3</definedName>
    <definedName name="solver_rel87" hidden="1">3</definedName>
    <definedName name="solver_rel88" hidden="1">3</definedName>
    <definedName name="solver_rel89" hidden="1">1</definedName>
    <definedName name="solver_rel9" hidden="1">1</definedName>
    <definedName name="solver_rel90" hidden="1">3</definedName>
    <definedName name="solver_rel91" hidden="1">3</definedName>
    <definedName name="solver_rel92" hidden="1">3</definedName>
    <definedName name="solver_rel93" hidden="1">1</definedName>
    <definedName name="solver_rel94" hidden="1">3</definedName>
    <definedName name="solver_rel95" hidden="1">3</definedName>
    <definedName name="solver_rel96" hidden="1">3</definedName>
    <definedName name="solver_rel97" hidden="1">1</definedName>
    <definedName name="solver_rel98" hidden="1">3</definedName>
    <definedName name="solver_rel99" hidden="1">3</definedName>
    <definedName name="solver_rhs10" hidden="1">0.1075</definedName>
    <definedName name="solver_rhs100" hidden="1">0</definedName>
    <definedName name="solver_rhs101" hidden="1">0.1095</definedName>
    <definedName name="solver_rhs102" hidden="1">0.1075</definedName>
    <definedName name="solver_rhs103" hidden="1">0</definedName>
    <definedName name="solver_rhs104" hidden="1">0</definedName>
    <definedName name="solver_rhs105" hidden="1">0.1095</definedName>
    <definedName name="solver_rhs106" hidden="1">0.1075</definedName>
    <definedName name="solver_rhs107" hidden="1">0</definedName>
    <definedName name="solver_rhs108" hidden="1">0</definedName>
    <definedName name="solver_rhs109" hidden="1">0.1095</definedName>
    <definedName name="solver_rhs11" hidden="1">0</definedName>
    <definedName name="solver_rhs110" hidden="1">0.1075</definedName>
    <definedName name="solver_rhs111" hidden="1">0</definedName>
    <definedName name="solver_rhs112" hidden="1">0</definedName>
    <definedName name="solver_rhs113" hidden="1">0.1095</definedName>
    <definedName name="solver_rhs114" hidden="1">0.1075</definedName>
    <definedName name="solver_rhs115" hidden="1">0</definedName>
    <definedName name="solver_rhs116" hidden="1">0</definedName>
    <definedName name="solver_rhs117" hidden="1">0.1095</definedName>
    <definedName name="solver_rhs118" hidden="1">0.1075</definedName>
    <definedName name="solver_rhs119" hidden="1">0</definedName>
    <definedName name="solver_rhs12" hidden="1">0</definedName>
    <definedName name="solver_rhs120" hidden="1">0</definedName>
    <definedName name="solver_rhs121" hidden="1">0.1095</definedName>
    <definedName name="solver_rhs122" hidden="1">0.1075</definedName>
    <definedName name="solver_rhs123" hidden="1">0</definedName>
    <definedName name="solver_rhs124" hidden="1">0</definedName>
    <definedName name="solver_rhs125" hidden="1">0.1095</definedName>
    <definedName name="solver_rhs126" hidden="1">0.1075</definedName>
    <definedName name="solver_rhs127" hidden="1">0</definedName>
    <definedName name="solver_rhs128" hidden="1">0</definedName>
    <definedName name="solver_rhs129" hidden="1">0.1095</definedName>
    <definedName name="solver_rhs13" hidden="1">0.1095</definedName>
    <definedName name="solver_rhs130" hidden="1">0.1075</definedName>
    <definedName name="solver_rhs131" hidden="1">0</definedName>
    <definedName name="solver_rhs132" hidden="1">0</definedName>
    <definedName name="solver_rhs133" hidden="1">0.1095</definedName>
    <definedName name="solver_rhs134" hidden="1">0.1075</definedName>
    <definedName name="solver_rhs135" hidden="1">0</definedName>
    <definedName name="solver_rhs136" hidden="1">0</definedName>
    <definedName name="solver_rhs137" hidden="1">0.1095</definedName>
    <definedName name="solver_rhs138" hidden="1">0.1075</definedName>
    <definedName name="solver_rhs139" hidden="1">0</definedName>
    <definedName name="solver_rhs14" hidden="1">0.1075</definedName>
    <definedName name="solver_rhs140" hidden="1">0</definedName>
    <definedName name="solver_rhs141" hidden="1">0.1095</definedName>
    <definedName name="solver_rhs142" hidden="1">0.1075</definedName>
    <definedName name="solver_rhs143" hidden="1">0</definedName>
    <definedName name="solver_rhs144" hidden="1">0</definedName>
    <definedName name="solver_rhs145" hidden="1">0.1095</definedName>
    <definedName name="solver_rhs146" hidden="1">0.1075</definedName>
    <definedName name="solver_rhs147" hidden="1">0</definedName>
    <definedName name="solver_rhs148" hidden="1">0</definedName>
    <definedName name="solver_rhs149" hidden="1">0.1095</definedName>
    <definedName name="solver_rhs15" hidden="1">0</definedName>
    <definedName name="solver_rhs150" hidden="1">0.1075</definedName>
    <definedName name="solver_rhs151" hidden="1">0</definedName>
    <definedName name="solver_rhs152" hidden="1">0</definedName>
    <definedName name="solver_rhs153" hidden="1">0.1095</definedName>
    <definedName name="solver_rhs154" hidden="1">0.1075</definedName>
    <definedName name="solver_rhs155" hidden="1">0</definedName>
    <definedName name="solver_rhs156" hidden="1">0</definedName>
    <definedName name="solver_rhs16" hidden="1">0</definedName>
    <definedName name="solver_rhs17" hidden="1">0.1095</definedName>
    <definedName name="solver_rhs18" hidden="1">0.1075</definedName>
    <definedName name="solver_rhs19" hidden="1">0</definedName>
    <definedName name="solver_rhs20" hidden="1">0</definedName>
    <definedName name="solver_rhs21" hidden="1">0.1095</definedName>
    <definedName name="solver_rhs22" hidden="1">0.1075</definedName>
    <definedName name="solver_rhs23" hidden="1">0</definedName>
    <definedName name="solver_rhs24" hidden="1">0</definedName>
    <definedName name="solver_rhs25" hidden="1">0.1095</definedName>
    <definedName name="solver_rhs26" hidden="1">0.1075</definedName>
    <definedName name="solver_rhs27" hidden="1">0</definedName>
    <definedName name="solver_rhs28" hidden="1">0</definedName>
    <definedName name="solver_rhs29" hidden="1">0.1095</definedName>
    <definedName name="solver_rhs30" hidden="1">0.1075</definedName>
    <definedName name="solver_rhs31" hidden="1">0</definedName>
    <definedName name="solver_rhs32" hidden="1">0</definedName>
    <definedName name="solver_rhs33" hidden="1">0.1095</definedName>
    <definedName name="solver_rhs34" hidden="1">0.1075</definedName>
    <definedName name="solver_rhs35" hidden="1">0</definedName>
    <definedName name="solver_rhs36" hidden="1">0</definedName>
    <definedName name="solver_rhs37" hidden="1">0.1095</definedName>
    <definedName name="solver_rhs38" hidden="1">0.1075</definedName>
    <definedName name="solver_rhs39" hidden="1">0</definedName>
    <definedName name="solver_rhs40" hidden="1">0</definedName>
    <definedName name="solver_rhs41" hidden="1">0.1095</definedName>
    <definedName name="solver_rhs42" hidden="1">0.1075</definedName>
    <definedName name="solver_rhs43" hidden="1">0</definedName>
    <definedName name="solver_rhs44" hidden="1">0</definedName>
    <definedName name="solver_rhs45" hidden="1">0.1095</definedName>
    <definedName name="solver_rhs46" hidden="1">0.1075</definedName>
    <definedName name="solver_rhs47" hidden="1">0</definedName>
    <definedName name="solver_rhs48" hidden="1">0</definedName>
    <definedName name="solver_rhs49" hidden="1">0.1095</definedName>
    <definedName name="solver_rhs5" hidden="1">0.1095</definedName>
    <definedName name="solver_rhs50" hidden="1">0.1075</definedName>
    <definedName name="solver_rhs51" hidden="1">0</definedName>
    <definedName name="solver_rhs52" hidden="1">0</definedName>
    <definedName name="solver_rhs53" hidden="1">0.1095</definedName>
    <definedName name="solver_rhs54" hidden="1">0.1075</definedName>
    <definedName name="solver_rhs55" hidden="1">0</definedName>
    <definedName name="solver_rhs56" hidden="1">0</definedName>
    <definedName name="solver_rhs57" hidden="1">0.1095</definedName>
    <definedName name="solver_rhs58" hidden="1">0.1075</definedName>
    <definedName name="solver_rhs59" hidden="1">0</definedName>
    <definedName name="solver_rhs6" hidden="1">0.1075</definedName>
    <definedName name="solver_rhs60" hidden="1">0</definedName>
    <definedName name="solver_rhs61" hidden="1">0.1095</definedName>
    <definedName name="solver_rhs62" hidden="1">0.1075</definedName>
    <definedName name="solver_rhs63" hidden="1">0</definedName>
    <definedName name="solver_rhs64" hidden="1">0</definedName>
    <definedName name="solver_rhs65" hidden="1">0.1095</definedName>
    <definedName name="solver_rhs66" hidden="1">0.1075</definedName>
    <definedName name="solver_rhs67" hidden="1">0</definedName>
    <definedName name="solver_rhs68" hidden="1">0</definedName>
    <definedName name="solver_rhs69" hidden="1">0.1095</definedName>
    <definedName name="solver_rhs7" hidden="1">0</definedName>
    <definedName name="solver_rhs70" hidden="1">0.1075</definedName>
    <definedName name="solver_rhs71" hidden="1">0</definedName>
    <definedName name="solver_rhs72" hidden="1">0</definedName>
    <definedName name="solver_rhs73" hidden="1">0.1095</definedName>
    <definedName name="solver_rhs74" hidden="1">0.1075</definedName>
    <definedName name="solver_rhs75" hidden="1">0</definedName>
    <definedName name="solver_rhs76" hidden="1">0</definedName>
    <definedName name="solver_rhs77" hidden="1">0.1095</definedName>
    <definedName name="solver_rhs78" hidden="1">0.1075</definedName>
    <definedName name="solver_rhs79" hidden="1">0</definedName>
    <definedName name="solver_rhs8" hidden="1">0</definedName>
    <definedName name="solver_rhs80" hidden="1">0</definedName>
    <definedName name="solver_rhs81" hidden="1">0.1095</definedName>
    <definedName name="solver_rhs82" hidden="1">0.1075</definedName>
    <definedName name="solver_rhs83" hidden="1">0</definedName>
    <definedName name="solver_rhs84" hidden="1">0</definedName>
    <definedName name="solver_rhs85" hidden="1">0.1095</definedName>
    <definedName name="solver_rhs86" hidden="1">0.1075</definedName>
    <definedName name="solver_rhs87" hidden="1">0</definedName>
    <definedName name="solver_rhs88" hidden="1">0</definedName>
    <definedName name="solver_rhs89" hidden="1">0.1095</definedName>
    <definedName name="solver_rhs9" hidden="1">0.1095</definedName>
    <definedName name="solver_rhs90" hidden="1">0.1075</definedName>
    <definedName name="solver_rhs91" hidden="1">0</definedName>
    <definedName name="solver_rhs92" hidden="1">0</definedName>
    <definedName name="solver_rhs93" hidden="1">0.1095</definedName>
    <definedName name="solver_rhs94" hidden="1">0.1075</definedName>
    <definedName name="solver_rhs95" hidden="1">0</definedName>
    <definedName name="solver_rhs96" hidden="1">0</definedName>
    <definedName name="solver_rhs97" hidden="1">0.1095</definedName>
    <definedName name="solver_rhs98" hidden="1">0.1075</definedName>
    <definedName name="solver_rhs99" hidden="1">0</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SSret">[13]Calculations!$J$24</definedName>
    <definedName name="Ssspret">[13]Calculations!$J$28</definedName>
    <definedName name="start">[18]June!$N$1</definedName>
    <definedName name="STRK6" localSheetId="1">#REF!</definedName>
    <definedName name="STRK6" localSheetId="3">#REF!</definedName>
    <definedName name="STRK6" localSheetId="0">#REF!</definedName>
    <definedName name="STRK6" localSheetId="4">#REF!</definedName>
    <definedName name="STRK6">#REF!</definedName>
    <definedName name="Student_Sex">'[19]Student_and NAPLAN_V4'!$H$16:$J$16</definedName>
    <definedName name="TableName">"Dummy"</definedName>
    <definedName name="TAFEu17sFY2122" localSheetId="3" hidden="1">#REF!</definedName>
    <definedName name="TAFEu17sFY2122" localSheetId="4" hidden="1">#REF!</definedName>
    <definedName name="TAFEu17sFY2122" hidden="1">#REF!</definedName>
    <definedName name="TAFEyesFY2122" localSheetId="3" hidden="1">#REF!</definedName>
    <definedName name="TAFEyesFY2122" localSheetId="4" hidden="1">#REF!</definedName>
    <definedName name="TAFEyesFY2122" hidden="1">#REF!</definedName>
    <definedName name="tch_hc" localSheetId="3">#REF!</definedName>
    <definedName name="tch_hc" localSheetId="4">#REF!</definedName>
    <definedName name="tch_hc">#REF!</definedName>
    <definedName name="tch_hc13">[16]lookup!$E$4:$F$2210</definedName>
    <definedName name="tch_hc14">[7]lookup!$E$5:$F$2205</definedName>
    <definedName name="tchent" localSheetId="1">#REF!</definedName>
    <definedName name="tchent" localSheetId="3">#REF!</definedName>
    <definedName name="tchent" localSheetId="0">#REF!</definedName>
    <definedName name="tchent" localSheetId="4">#REF!</definedName>
    <definedName name="tchent">#REF!</definedName>
    <definedName name="tchent13">[16]lookup!$A$4:$B$2230</definedName>
    <definedName name="tchent14">[7]lookup!$A$5:$B$2224</definedName>
    <definedName name="TchRet1112" localSheetId="1">#REF!</definedName>
    <definedName name="TchRet1112" localSheetId="3">#REF!</definedName>
    <definedName name="TchRet1112" localSheetId="0">#REF!</definedName>
    <definedName name="TchRet1112" localSheetId="4">#REF!</definedName>
    <definedName name="TchRet1112">#REF!</definedName>
    <definedName name="TchRet710" localSheetId="1">#REF!</definedName>
    <definedName name="TchRet710" localSheetId="3">#REF!</definedName>
    <definedName name="TchRet710" localSheetId="0">#REF!</definedName>
    <definedName name="TchRet710" localSheetId="4">#REF!</definedName>
    <definedName name="TchRet710">#REF!</definedName>
    <definedName name="TchRetK6" localSheetId="1">#REF!</definedName>
    <definedName name="TchRetK6" localSheetId="3">#REF!</definedName>
    <definedName name="TchRetK6" localSheetId="0">#REF!</definedName>
    <definedName name="TchRetK6" localSheetId="4">#REF!</definedName>
    <definedName name="TchRetK6">#REF!</definedName>
    <definedName name="TertiaryPathwaysFY2122" localSheetId="3" hidden="1">#REF!</definedName>
    <definedName name="TertiaryPathwaysFY2122" localSheetId="4" hidden="1">#REF!</definedName>
    <definedName name="TertiaryPathwaysFY2122" hidden="1">#REF!</definedName>
    <definedName name="TextRefCopyRangeCount">4</definedName>
    <definedName name="ThisYear" localSheetId="1">#REF!</definedName>
    <definedName name="ThisYear" localSheetId="3">#REF!</definedName>
    <definedName name="ThisYear" localSheetId="0">#REF!</definedName>
    <definedName name="ThisYear" localSheetId="4">#REF!</definedName>
    <definedName name="ThisYear">#REF!</definedName>
    <definedName name="Totals" localSheetId="1">#REF!</definedName>
    <definedName name="Totals" localSheetId="3">#REF!</definedName>
    <definedName name="Totals" localSheetId="0">#REF!</definedName>
    <definedName name="Totals" localSheetId="4">#REF!</definedName>
    <definedName name="Totals">#REF!</definedName>
    <definedName name="TrainingAwardsFY2122" localSheetId="1" hidden="1">#REF!</definedName>
    <definedName name="TrainingAwardsFY2122" localSheetId="3" hidden="1">#REF!</definedName>
    <definedName name="TrainingAwardsFY2122" localSheetId="0" hidden="1">#REF!</definedName>
    <definedName name="TrainingAwardsFY2122" localSheetId="4" hidden="1">#REF!</definedName>
    <definedName name="TrainingAwardsFY2122" hidden="1">#REF!</definedName>
    <definedName name="veh_class_fuel">'[3]Fuel coefficients'!$G:$G</definedName>
    <definedName name="vehclass_col">'[3]VOC coefficients'!$G:$G</definedName>
    <definedName name="weighted" localSheetId="1">#REF!</definedName>
    <definedName name="weighted" localSheetId="3">#REF!</definedName>
    <definedName name="weighted" localSheetId="0">#REF!</definedName>
    <definedName name="weighted" localSheetId="4">#REF!</definedName>
    <definedName name="weighted">#REF!</definedName>
    <definedName name="wrn.Aging._.and._.Trend._.Analysis." localSheetId="1"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 hidden="1">{"AR",#N/A,FALSE,"ASMGTSUM";"INV",#N/A,FALSE,"ASMGTSUM";"HCCOMP",#N/A,FALSE,"ASMGTSUM";"cap.depr",#N/A,FALSE,"ASMGTSUM"}</definedName>
    <definedName name="wrn.ALL." localSheetId="3" hidden="1">{"AR",#N/A,FALSE,"ASMGTSUM";"INV",#N/A,FALSE,"ASMGTSUM";"HCCOMP",#N/A,FALSE,"ASMGTSUM";"cap.depr",#N/A,FALSE,"ASMGTSUM"}</definedName>
    <definedName name="wrn.ALL." localSheetId="0" hidden="1">{"AR",#N/A,FALSE,"ASMGTSUM";"INV",#N/A,FALSE,"ASMGTSUM";"HCCOMP",#N/A,FALSE,"ASMGTSUM";"cap.depr",#N/A,FALSE,"ASMGTSUM"}</definedName>
    <definedName name="wrn.ALL." localSheetId="4" hidden="1">{"AR",#N/A,FALSE,"ASMGTSUM";"INV",#N/A,FALSE,"ASMGTSUM";"HCCOMP",#N/A,FALSE,"ASMGTSUM";"cap.depr",#N/A,FALSE,"ASMGTSUM"}</definedName>
    <definedName name="wrn.ALL." hidden="1">{"AR",#N/A,FALSE,"ASMGTSUM";"INV",#N/A,FALSE,"ASMGTSUM";"HCCOMP",#N/A,FALSE,"ASMGTSUM";"cap.depr",#N/A,FALSE,"ASMGTSUM"}</definedName>
    <definedName name="wrn.All._.Stock_10_12_14." localSheetId="1"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localSheetId="3"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localSheetId="0"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localSheetId="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2" localSheetId="1"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2" localSheetId="3"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2" localSheetId="0"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2" localSheetId="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2"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US." localSheetId="1" hidden="1">{"CON US6",#N/A,FALSE,"CONS";"JAPAN US3",#N/A,FALSE,"JAP";"HKUS",#N/A,FALSE,"HK";"SPOREUS",#N/A,FALSE,"SP";"TAIW US1",#N/A,FALSE,"TAIW";"THAI US1",#N/A,FALSE,"THAI";"IND US1",#N/A,FALSE,"IND";"MALUS",#N/A,FALSE,"MAL";"OTB DETAIL",#N/A,FALSE,"OTB";"OTB US5",#N/A,FALSE,"OTB";"OTB WITH ALT US6",#N/A,FALSE,"OTB"}</definedName>
    <definedName name="wrn.ALL._.US." localSheetId="3" hidden="1">{"CON US6",#N/A,FALSE,"CONS";"JAPAN US3",#N/A,FALSE,"JAP";"HKUS",#N/A,FALSE,"HK";"SPOREUS",#N/A,FALSE,"SP";"TAIW US1",#N/A,FALSE,"TAIW";"THAI US1",#N/A,FALSE,"THAI";"IND US1",#N/A,FALSE,"IND";"MALUS",#N/A,FALSE,"MAL";"OTB DETAIL",#N/A,FALSE,"OTB";"OTB US5",#N/A,FALSE,"OTB";"OTB WITH ALT US6",#N/A,FALSE,"OTB"}</definedName>
    <definedName name="wrn.ALL._.US." localSheetId="0" hidden="1">{"CON US6",#N/A,FALSE,"CONS";"JAPAN US3",#N/A,FALSE,"JAP";"HKUS",#N/A,FALSE,"HK";"SPOREUS",#N/A,FALSE,"SP";"TAIW US1",#N/A,FALSE,"TAIW";"THAI US1",#N/A,FALSE,"THAI";"IND US1",#N/A,FALSE,"IND";"MALUS",#N/A,FALSE,"MAL";"OTB DETAIL",#N/A,FALSE,"OTB";"OTB US5",#N/A,FALSE,"OTB";"OTB WITH ALT US6",#N/A,FALSE,"OTB"}</definedName>
    <definedName name="wrn.ALL._.US." localSheetId="4" hidden="1">{"CON US6",#N/A,FALSE,"CONS";"JAPAN US3",#N/A,FALSE,"JAP";"HKUS",#N/A,FALSE,"HK";"SPOREUS",#N/A,FALSE,"SP";"TAIW US1",#N/A,FALSE,"TAIW";"THAI US1",#N/A,FALSE,"THAI";"IND US1",#N/A,FALSE,"IND";"MALUS",#N/A,FALSE,"MAL";"OTB DETAIL",#N/A,FALSE,"OTB";"OTB US5",#N/A,FALSE,"OTB";"OTB WITH ALT US6",#N/A,FALSE,"OTB"}</definedName>
    <definedName name="wrn.ALL._.US." hidden="1">{"CON US6",#N/A,FALSE,"CONS";"JAPAN US3",#N/A,FALSE,"JAP";"HKUS",#N/A,FALSE,"HK";"SPOREUS",#N/A,FALSE,"SP";"TAIW US1",#N/A,FALSE,"TAIW";"THAI US1",#N/A,FALSE,"THAI";"IND US1",#N/A,FALSE,"IND";"MALUS",#N/A,FALSE,"MAL";"OTB DETAIL",#N/A,FALSE,"OTB";"OTB US5",#N/A,FALSE,"OTB";"OTB WITH ALT US6",#N/A,FALSE,"OTB"}</definedName>
    <definedName name="wrn.ALL._.US.2" localSheetId="1" hidden="1">{"CON US6",#N/A,FALSE,"CONS";"JAPAN US3",#N/A,FALSE,"JAP";"HKUS",#N/A,FALSE,"HK";"SPOREUS",#N/A,FALSE,"SP";"TAIW US1",#N/A,FALSE,"TAIW";"THAI US1",#N/A,FALSE,"THAI";"IND US1",#N/A,FALSE,"IND";"MALUS",#N/A,FALSE,"MAL";"OTB DETAIL",#N/A,FALSE,"OTB";"OTB US5",#N/A,FALSE,"OTB";"OTB WITH ALT US6",#N/A,FALSE,"OTB"}</definedName>
    <definedName name="wrn.ALL._.US.2" localSheetId="3" hidden="1">{"CON US6",#N/A,FALSE,"CONS";"JAPAN US3",#N/A,FALSE,"JAP";"HKUS",#N/A,FALSE,"HK";"SPOREUS",#N/A,FALSE,"SP";"TAIW US1",#N/A,FALSE,"TAIW";"THAI US1",#N/A,FALSE,"THAI";"IND US1",#N/A,FALSE,"IND";"MALUS",#N/A,FALSE,"MAL";"OTB DETAIL",#N/A,FALSE,"OTB";"OTB US5",#N/A,FALSE,"OTB";"OTB WITH ALT US6",#N/A,FALSE,"OTB"}</definedName>
    <definedName name="wrn.ALL._.US.2" localSheetId="0" hidden="1">{"CON US6",#N/A,FALSE,"CONS";"JAPAN US3",#N/A,FALSE,"JAP";"HKUS",#N/A,FALSE,"HK";"SPOREUS",#N/A,FALSE,"SP";"TAIW US1",#N/A,FALSE,"TAIW";"THAI US1",#N/A,FALSE,"THAI";"IND US1",#N/A,FALSE,"IND";"MALUS",#N/A,FALSE,"MAL";"OTB DETAIL",#N/A,FALSE,"OTB";"OTB US5",#N/A,FALSE,"OTB";"OTB WITH ALT US6",#N/A,FALSE,"OTB"}</definedName>
    <definedName name="wrn.ALL._.US.2" localSheetId="4" hidden="1">{"CON US6",#N/A,FALSE,"CONS";"JAPAN US3",#N/A,FALSE,"JAP";"HKUS",#N/A,FALSE,"HK";"SPOREUS",#N/A,FALSE,"SP";"TAIW US1",#N/A,FALSE,"TAIW";"THAI US1",#N/A,FALSE,"THAI";"IND US1",#N/A,FALSE,"IND";"MALUS",#N/A,FALSE,"MAL";"OTB DETAIL",#N/A,FALSE,"OTB";"OTB US5",#N/A,FALSE,"OTB";"OTB WITH ALT US6",#N/A,FALSE,"OTB"}</definedName>
    <definedName name="wrn.ALL._.US.2" hidden="1">{"CON US6",#N/A,FALSE,"CONS";"JAPAN US3",#N/A,FALSE,"JAP";"HKUS",#N/A,FALSE,"HK";"SPOREUS",#N/A,FALSE,"SP";"TAIW US1",#N/A,FALSE,"TAIW";"THAI US1",#N/A,FALSE,"THAI";"IND US1",#N/A,FALSE,"IND";"MALUS",#N/A,FALSE,"MAL";"OTB DETAIL",#N/A,FALSE,"OTB";"OTB US5",#N/A,FALSE,"OTB";"OTB WITH ALT US6",#N/A,FALSE,"OTB"}</definedName>
    <definedName name="wrn.AllAnnual." localSheetId="1" hidden="1">{#N/A,#N/A,TRUE,"Title";#N/A,#N/A,TRUE,"Assumps";#N/A,#N/A,TRUE,"Crosscheck";"ResultsAnnual",#N/A,TRUE,"Results";#N/A,#N/A,TRUE,"ConstDebt";#N/A,#N/A,TRUE,"Fees";"ECashAnnual",#N/A,TRUE,"ECash";#N/A,#N/A,TRUE,"ETax";"E1CashAnnual",#N/A,TRUE,"E1Cash";#N/A,#N/A,TRUE,"E1Tax";"E2CashAnnual",#N/A,TRUE,"E2Cash";#N/A,#N/A,TRUE,"E2Tax ";"E3CashAnnual",#N/A,TRUE,"E3Cash";#N/A,#N/A,TRUE,"E3Tax";"E4CashAnnual",#N/A,TRUE,"E4Cash";#N/A,#N/A,TRUE,"E4Tax";#N/A,#N/A,TRUE,"Depn";"D1Annual",#N/A,TRUE,"D1";"D2Annual",#N/A,TRUE,"D2"}</definedName>
    <definedName name="wrn.AllAnnual." localSheetId="3" hidden="1">{#N/A,#N/A,TRUE,"Title";#N/A,#N/A,TRUE,"Assumps";#N/A,#N/A,TRUE,"Crosscheck";"ResultsAnnual",#N/A,TRUE,"Results";#N/A,#N/A,TRUE,"ConstDebt";#N/A,#N/A,TRUE,"Fees";"ECashAnnual",#N/A,TRUE,"ECash";#N/A,#N/A,TRUE,"ETax";"E1CashAnnual",#N/A,TRUE,"E1Cash";#N/A,#N/A,TRUE,"E1Tax";"E2CashAnnual",#N/A,TRUE,"E2Cash";#N/A,#N/A,TRUE,"E2Tax ";"E3CashAnnual",#N/A,TRUE,"E3Cash";#N/A,#N/A,TRUE,"E3Tax";"E4CashAnnual",#N/A,TRUE,"E4Cash";#N/A,#N/A,TRUE,"E4Tax";#N/A,#N/A,TRUE,"Depn";"D1Annual",#N/A,TRUE,"D1";"D2Annual",#N/A,TRUE,"D2"}</definedName>
    <definedName name="wrn.AllAnnual." localSheetId="0" hidden="1">{#N/A,#N/A,TRUE,"Title";#N/A,#N/A,TRUE,"Assumps";#N/A,#N/A,TRUE,"Crosscheck";"ResultsAnnual",#N/A,TRUE,"Results";#N/A,#N/A,TRUE,"ConstDebt";#N/A,#N/A,TRUE,"Fees";"ECashAnnual",#N/A,TRUE,"ECash";#N/A,#N/A,TRUE,"ETax";"E1CashAnnual",#N/A,TRUE,"E1Cash";#N/A,#N/A,TRUE,"E1Tax";"E2CashAnnual",#N/A,TRUE,"E2Cash";#N/A,#N/A,TRUE,"E2Tax ";"E3CashAnnual",#N/A,TRUE,"E3Cash";#N/A,#N/A,TRUE,"E3Tax";"E4CashAnnual",#N/A,TRUE,"E4Cash";#N/A,#N/A,TRUE,"E4Tax";#N/A,#N/A,TRUE,"Depn";"D1Annual",#N/A,TRUE,"D1";"D2Annual",#N/A,TRUE,"D2"}</definedName>
    <definedName name="wrn.AllAnnual." localSheetId="4" hidden="1">{#N/A,#N/A,TRUE,"Title";#N/A,#N/A,TRUE,"Assumps";#N/A,#N/A,TRUE,"Crosscheck";"ResultsAnnual",#N/A,TRUE,"Results";#N/A,#N/A,TRUE,"ConstDebt";#N/A,#N/A,TRUE,"Fees";"ECashAnnual",#N/A,TRUE,"ECash";#N/A,#N/A,TRUE,"ETax";"E1CashAnnual",#N/A,TRUE,"E1Cash";#N/A,#N/A,TRUE,"E1Tax";"E2CashAnnual",#N/A,TRUE,"E2Cash";#N/A,#N/A,TRUE,"E2Tax ";"E3CashAnnual",#N/A,TRUE,"E3Cash";#N/A,#N/A,TRUE,"E3Tax";"E4CashAnnual",#N/A,TRUE,"E4Cash";#N/A,#N/A,TRUE,"E4Tax";#N/A,#N/A,TRUE,"Depn";"D1Annual",#N/A,TRUE,"D1";"D2Annual",#N/A,TRUE,"D2"}</definedName>
    <definedName name="wrn.AllAnnual." hidden="1">{#N/A,#N/A,TRUE,"Title";#N/A,#N/A,TRUE,"Assumps";#N/A,#N/A,TRUE,"Crosscheck";"ResultsAnnual",#N/A,TRUE,"Results";#N/A,#N/A,TRUE,"ConstDebt";#N/A,#N/A,TRUE,"Fees";"ECashAnnual",#N/A,TRUE,"ECash";#N/A,#N/A,TRUE,"ETax";"E1CashAnnual",#N/A,TRUE,"E1Cash";#N/A,#N/A,TRUE,"E1Tax";"E2CashAnnual",#N/A,TRUE,"E2Cash";#N/A,#N/A,TRUE,"E2Tax ";"E3CashAnnual",#N/A,TRUE,"E3Cash";#N/A,#N/A,TRUE,"E3Tax";"E4CashAnnual",#N/A,TRUE,"E4Cash";#N/A,#N/A,TRUE,"E4Tax";#N/A,#N/A,TRUE,"Depn";"D1Annual",#N/A,TRUE,"D1";"D2Annual",#N/A,TRUE,"D2"}</definedName>
    <definedName name="wrn.ALLF." localSheetId="1" hidden="1">{"COF",#N/A,TRUE,"CONS";"JAF",#N/A,TRUE,"JAP";"HKF",#N/A,TRUE,"HK";#N/A,#N/A,TRUE,"SP";"TAF",#N/A,TRUE,"TAIW";"INF",#N/A,TRUE,"IND";"THF",#N/A,TRUE,"THAI";"MAF",#N/A,TRUE,"MAL"}</definedName>
    <definedName name="wrn.ALLF." localSheetId="3" hidden="1">{"COF",#N/A,TRUE,"CONS";"JAF",#N/A,TRUE,"JAP";"HKF",#N/A,TRUE,"HK";#N/A,#N/A,TRUE,"SP";"TAF",#N/A,TRUE,"TAIW";"INF",#N/A,TRUE,"IND";"THF",#N/A,TRUE,"THAI";"MAF",#N/A,TRUE,"MAL"}</definedName>
    <definedName name="wrn.ALLF." localSheetId="0" hidden="1">{"COF",#N/A,TRUE,"CONS";"JAF",#N/A,TRUE,"JAP";"HKF",#N/A,TRUE,"HK";#N/A,#N/A,TRUE,"SP";"TAF",#N/A,TRUE,"TAIW";"INF",#N/A,TRUE,"IND";"THF",#N/A,TRUE,"THAI";"MAF",#N/A,TRUE,"MAL"}</definedName>
    <definedName name="wrn.ALLF." localSheetId="4" hidden="1">{"COF",#N/A,TRUE,"CONS";"JAF",#N/A,TRUE,"JAP";"HKF",#N/A,TRUE,"HK";#N/A,#N/A,TRUE,"SP";"TAF",#N/A,TRUE,"TAIW";"INF",#N/A,TRUE,"IND";"THF",#N/A,TRUE,"THAI";"MAF",#N/A,TRUE,"MAL"}</definedName>
    <definedName name="wrn.ALLF." hidden="1">{"COF",#N/A,TRUE,"CONS";"JAF",#N/A,TRUE,"JAP";"HKF",#N/A,TRUE,"HK";#N/A,#N/A,TRUE,"SP";"TAF",#N/A,TRUE,"TAIW";"INF",#N/A,TRUE,"IND";"THF",#N/A,TRUE,"THAI";"MAF",#N/A,TRUE,"MAL"}</definedName>
    <definedName name="wrn.ALLF.2" localSheetId="1" hidden="1">{"COF",#N/A,TRUE,"CONS";"JAF",#N/A,TRUE,"JAP";"HKF",#N/A,TRUE,"HK";#N/A,#N/A,TRUE,"SP";"TAF",#N/A,TRUE,"TAIW";"INF",#N/A,TRUE,"IND";"THF",#N/A,TRUE,"THAI";"MAF",#N/A,TRUE,"MAL"}</definedName>
    <definedName name="wrn.ALLF.2" localSheetId="3" hidden="1">{"COF",#N/A,TRUE,"CONS";"JAF",#N/A,TRUE,"JAP";"HKF",#N/A,TRUE,"HK";#N/A,#N/A,TRUE,"SP";"TAF",#N/A,TRUE,"TAIW";"INF",#N/A,TRUE,"IND";"THF",#N/A,TRUE,"THAI";"MAF",#N/A,TRUE,"MAL"}</definedName>
    <definedName name="wrn.ALLF.2" localSheetId="0" hidden="1">{"COF",#N/A,TRUE,"CONS";"JAF",#N/A,TRUE,"JAP";"HKF",#N/A,TRUE,"HK";#N/A,#N/A,TRUE,"SP";"TAF",#N/A,TRUE,"TAIW";"INF",#N/A,TRUE,"IND";"THF",#N/A,TRUE,"THAI";"MAF",#N/A,TRUE,"MAL"}</definedName>
    <definedName name="wrn.ALLF.2" localSheetId="4" hidden="1">{"COF",#N/A,TRUE,"CONS";"JAF",#N/A,TRUE,"JAP";"HKF",#N/A,TRUE,"HK";#N/A,#N/A,TRUE,"SP";"TAF",#N/A,TRUE,"TAIW";"INF",#N/A,TRUE,"IND";"THF",#N/A,TRUE,"THAI";"MAF",#N/A,TRUE,"MAL"}</definedName>
    <definedName name="wrn.ALLF.2" hidden="1">{"COF",#N/A,TRUE,"CONS";"JAF",#N/A,TRUE,"JAP";"HKF",#N/A,TRUE,"HK";#N/A,#N/A,TRUE,"SP";"TAF",#N/A,TRUE,"TAIW";"INF",#N/A,TRUE,"IND";"THF",#N/A,TRUE,"THAI";"MAF",#N/A,TRUE,"MAL"}</definedName>
    <definedName name="wrn.AllFull." localSheetId="1" hidden="1">{#N/A,#N/A,TRUE,"Title";#N/A,#N/A,TRUE,"Assumps";#N/A,#N/A,TRUE,"Crosscheck";"ResultsFull",#N/A,TRUE,"Results";#N/A,#N/A,TRUE,"ConstDebt";#N/A,#N/A,TRUE,"Fees";#N/A,#N/A,TRUE,"Depn";"ECashFull",#N/A,TRUE,"ECash";#N/A,#N/A,TRUE,"ETax";"E1CashFull",#N/A,TRUE,"E1Cash";#N/A,#N/A,TRUE,"E1Tax";"E2CashFull",#N/A,TRUE,"E2Cash";#N/A,#N/A,TRUE,"E2Tax ";"E3CashFull",#N/A,TRUE,"E3Cash";#N/A,#N/A,TRUE,"E3Tax";"E4CashFull",#N/A,TRUE,"E4Cash";#N/A,#N/A,TRUE,"E4Tax";"D1Full",#N/A,TRUE,"D1";"D2Full",#N/A,TRUE,"D2"}</definedName>
    <definedName name="wrn.AllFull." localSheetId="3" hidden="1">{#N/A,#N/A,TRUE,"Title";#N/A,#N/A,TRUE,"Assumps";#N/A,#N/A,TRUE,"Crosscheck";"ResultsFull",#N/A,TRUE,"Results";#N/A,#N/A,TRUE,"ConstDebt";#N/A,#N/A,TRUE,"Fees";#N/A,#N/A,TRUE,"Depn";"ECashFull",#N/A,TRUE,"ECash";#N/A,#N/A,TRUE,"ETax";"E1CashFull",#N/A,TRUE,"E1Cash";#N/A,#N/A,TRUE,"E1Tax";"E2CashFull",#N/A,TRUE,"E2Cash";#N/A,#N/A,TRUE,"E2Tax ";"E3CashFull",#N/A,TRUE,"E3Cash";#N/A,#N/A,TRUE,"E3Tax";"E4CashFull",#N/A,TRUE,"E4Cash";#N/A,#N/A,TRUE,"E4Tax";"D1Full",#N/A,TRUE,"D1";"D2Full",#N/A,TRUE,"D2"}</definedName>
    <definedName name="wrn.AllFull." localSheetId="0" hidden="1">{#N/A,#N/A,TRUE,"Title";#N/A,#N/A,TRUE,"Assumps";#N/A,#N/A,TRUE,"Crosscheck";"ResultsFull",#N/A,TRUE,"Results";#N/A,#N/A,TRUE,"ConstDebt";#N/A,#N/A,TRUE,"Fees";#N/A,#N/A,TRUE,"Depn";"ECashFull",#N/A,TRUE,"ECash";#N/A,#N/A,TRUE,"ETax";"E1CashFull",#N/A,TRUE,"E1Cash";#N/A,#N/A,TRUE,"E1Tax";"E2CashFull",#N/A,TRUE,"E2Cash";#N/A,#N/A,TRUE,"E2Tax ";"E3CashFull",#N/A,TRUE,"E3Cash";#N/A,#N/A,TRUE,"E3Tax";"E4CashFull",#N/A,TRUE,"E4Cash";#N/A,#N/A,TRUE,"E4Tax";"D1Full",#N/A,TRUE,"D1";"D2Full",#N/A,TRUE,"D2"}</definedName>
    <definedName name="wrn.AllFull." localSheetId="4" hidden="1">{#N/A,#N/A,TRUE,"Title";#N/A,#N/A,TRUE,"Assumps";#N/A,#N/A,TRUE,"Crosscheck";"ResultsFull",#N/A,TRUE,"Results";#N/A,#N/A,TRUE,"ConstDebt";#N/A,#N/A,TRUE,"Fees";#N/A,#N/A,TRUE,"Depn";"ECashFull",#N/A,TRUE,"ECash";#N/A,#N/A,TRUE,"ETax";"E1CashFull",#N/A,TRUE,"E1Cash";#N/A,#N/A,TRUE,"E1Tax";"E2CashFull",#N/A,TRUE,"E2Cash";#N/A,#N/A,TRUE,"E2Tax ";"E3CashFull",#N/A,TRUE,"E3Cash";#N/A,#N/A,TRUE,"E3Tax";"E4CashFull",#N/A,TRUE,"E4Cash";#N/A,#N/A,TRUE,"E4Tax";"D1Full",#N/A,TRUE,"D1";"D2Full",#N/A,TRUE,"D2"}</definedName>
    <definedName name="wrn.AllFull." hidden="1">{#N/A,#N/A,TRUE,"Title";#N/A,#N/A,TRUE,"Assumps";#N/A,#N/A,TRUE,"Crosscheck";"ResultsFull",#N/A,TRUE,"Results";#N/A,#N/A,TRUE,"ConstDebt";#N/A,#N/A,TRUE,"Fees";#N/A,#N/A,TRUE,"Depn";"ECashFull",#N/A,TRUE,"ECash";#N/A,#N/A,TRUE,"ETax";"E1CashFull",#N/A,TRUE,"E1Cash";#N/A,#N/A,TRUE,"E1Tax";"E2CashFull",#N/A,TRUE,"E2Cash";#N/A,#N/A,TRUE,"E2Tax ";"E3CashFull",#N/A,TRUE,"E3Cash";#N/A,#N/A,TRUE,"E3Tax";"E4CashFull",#N/A,TRUE,"E4Cash";#N/A,#N/A,TRUE,"E4Tax";"D1Full",#N/A,TRUE,"D1";"D2Full",#N/A,TRUE,"D2"}</definedName>
    <definedName name="wrn.Assumps." localSheetId="1" hidden="1">{#N/A,#N/A,TRUE,"Assumps"}</definedName>
    <definedName name="wrn.Assumps." localSheetId="3" hidden="1">{#N/A,#N/A,TRUE,"Assumps"}</definedName>
    <definedName name="wrn.Assumps." localSheetId="0" hidden="1">{#N/A,#N/A,TRUE,"Assumps"}</definedName>
    <definedName name="wrn.Assumps." localSheetId="4" hidden="1">{#N/A,#N/A,TRUE,"Assumps"}</definedName>
    <definedName name="wrn.Assumps." hidden="1">{#N/A,#N/A,TRUE,"Assumps"}</definedName>
    <definedName name="wrn.Basic." localSheetId="1" hidden="1">{#N/A,#N/A,FALSE,"Cover";#N/A,#N/A,FALSE,"Assumptions";#N/A,#N/A,FALSE,"Acquirer";#N/A,#N/A,FALSE,"Target";#N/A,#N/A,FALSE,"Income Statement";#N/A,#N/A,FALSE,"Summary Tables"}</definedName>
    <definedName name="wrn.Basic." localSheetId="3" hidden="1">{#N/A,#N/A,FALSE,"Cover";#N/A,#N/A,FALSE,"Assumptions";#N/A,#N/A,FALSE,"Acquirer";#N/A,#N/A,FALSE,"Target";#N/A,#N/A,FALSE,"Income Statement";#N/A,#N/A,FALSE,"Summary Tables"}</definedName>
    <definedName name="wrn.Basic." localSheetId="0" hidden="1">{#N/A,#N/A,FALSE,"Cover";#N/A,#N/A,FALSE,"Assumptions";#N/A,#N/A,FALSE,"Acquirer";#N/A,#N/A,FALSE,"Target";#N/A,#N/A,FALSE,"Income Statement";#N/A,#N/A,FALSE,"Summary Tables"}</definedName>
    <definedName name="wrn.Basic." localSheetId="4" hidden="1">{#N/A,#N/A,FALSE,"Cover";#N/A,#N/A,FALSE,"Assumptions";#N/A,#N/A,FALSE,"Acquirer";#N/A,#N/A,FALSE,"Target";#N/A,#N/A,FALSE,"Income Statement";#N/A,#N/A,FALSE,"Summary Tables"}</definedName>
    <definedName name="wrn.Basic." hidden="1">{#N/A,#N/A,FALSE,"Cover";#N/A,#N/A,FALSE,"Assumptions";#N/A,#N/A,FALSE,"Acquirer";#N/A,#N/A,FALSE,"Target";#N/A,#N/A,FALSE,"Income Statement";#N/A,#N/A,FALSE,"Summary Tables"}</definedName>
    <definedName name="wrn.Basic2" localSheetId="1" hidden="1">{#N/A,#N/A,FALSE,"Cover";#N/A,#N/A,FALSE,"Assumptions";#N/A,#N/A,FALSE,"Acquirer";#N/A,#N/A,FALSE,"Target";#N/A,#N/A,FALSE,"Income Statement";#N/A,#N/A,FALSE,"Summary Tables"}</definedName>
    <definedName name="wrn.Basic2" localSheetId="3" hidden="1">{#N/A,#N/A,FALSE,"Cover";#N/A,#N/A,FALSE,"Assumptions";#N/A,#N/A,FALSE,"Acquirer";#N/A,#N/A,FALSE,"Target";#N/A,#N/A,FALSE,"Income Statement";#N/A,#N/A,FALSE,"Summary Tables"}</definedName>
    <definedName name="wrn.Basic2" localSheetId="0" hidden="1">{#N/A,#N/A,FALSE,"Cover";#N/A,#N/A,FALSE,"Assumptions";#N/A,#N/A,FALSE,"Acquirer";#N/A,#N/A,FALSE,"Target";#N/A,#N/A,FALSE,"Income Statement";#N/A,#N/A,FALSE,"Summary Tables"}</definedName>
    <definedName name="wrn.Basic2" localSheetId="4" hidden="1">{#N/A,#N/A,FALSE,"Cover";#N/A,#N/A,FALSE,"Assumptions";#N/A,#N/A,FALSE,"Acquirer";#N/A,#N/A,FALSE,"Target";#N/A,#N/A,FALSE,"Income Statement";#N/A,#N/A,FALSE,"Summary Tables"}</definedName>
    <definedName name="wrn.Basic2" hidden="1">{#N/A,#N/A,FALSE,"Cover";#N/A,#N/A,FALSE,"Assumptions";#N/A,#N/A,FALSE,"Acquirer";#N/A,#N/A,FALSE,"Target";#N/A,#N/A,FALSE,"Income Statement";#N/A,#N/A,FALSE,"Summary Tables"}</definedName>
    <definedName name="wrn.ConstDebt." localSheetId="1" hidden="1">{#N/A,#N/A,TRUE,"ConstDebt"}</definedName>
    <definedName name="wrn.ConstDebt." localSheetId="3" hidden="1">{#N/A,#N/A,TRUE,"ConstDebt"}</definedName>
    <definedName name="wrn.ConstDebt." localSheetId="0" hidden="1">{#N/A,#N/A,TRUE,"ConstDebt"}</definedName>
    <definedName name="wrn.ConstDebt." localSheetId="4" hidden="1">{#N/A,#N/A,TRUE,"ConstDebt"}</definedName>
    <definedName name="wrn.ConstDebt." hidden="1">{#N/A,#N/A,TRUE,"ConstDebt"}</definedName>
    <definedName name="wrn.D1Annual." localSheetId="1" hidden="1">{"D1Annual",#N/A,TRUE,"D1"}</definedName>
    <definedName name="wrn.D1Annual." localSheetId="3" hidden="1">{"D1Annual",#N/A,TRUE,"D1"}</definedName>
    <definedName name="wrn.D1Annual." localSheetId="0" hidden="1">{"D1Annual",#N/A,TRUE,"D1"}</definedName>
    <definedName name="wrn.D1Annual." localSheetId="4" hidden="1">{"D1Annual",#N/A,TRUE,"D1"}</definedName>
    <definedName name="wrn.D1Annual." hidden="1">{"D1Annual",#N/A,TRUE,"D1"}</definedName>
    <definedName name="wrn.D1Full." localSheetId="1" hidden="1">{"D1Full",#N/A,TRUE,"D1"}</definedName>
    <definedName name="wrn.D1Full." localSheetId="3" hidden="1">{"D1Full",#N/A,TRUE,"D1"}</definedName>
    <definedName name="wrn.D1Full." localSheetId="0" hidden="1">{"D1Full",#N/A,TRUE,"D1"}</definedName>
    <definedName name="wrn.D1Full." localSheetId="4" hidden="1">{"D1Full",#N/A,TRUE,"D1"}</definedName>
    <definedName name="wrn.D1Full." hidden="1">{"D1Full",#N/A,TRUE,"D1"}</definedName>
    <definedName name="wrn.D2Annual." localSheetId="1" hidden="1">{"D2Annual",#N/A,TRUE,"D2"}</definedName>
    <definedName name="wrn.D2Annual." localSheetId="3" hidden="1">{"D2Annual",#N/A,TRUE,"D2"}</definedName>
    <definedName name="wrn.D2Annual." localSheetId="0" hidden="1">{"D2Annual",#N/A,TRUE,"D2"}</definedName>
    <definedName name="wrn.D2Annual." localSheetId="4" hidden="1">{"D2Annual",#N/A,TRUE,"D2"}</definedName>
    <definedName name="wrn.D2Annual." hidden="1">{"D2Annual",#N/A,TRUE,"D2"}</definedName>
    <definedName name="wrn.D2Full." localSheetId="1" hidden="1">{"D2Full",#N/A,TRUE,"D2"}</definedName>
    <definedName name="wrn.D2Full." localSheetId="3" hidden="1">{"D2Full",#N/A,TRUE,"D2"}</definedName>
    <definedName name="wrn.D2Full." localSheetId="0" hidden="1">{"D2Full",#N/A,TRUE,"D2"}</definedName>
    <definedName name="wrn.D2Full." localSheetId="4" hidden="1">{"D2Full",#N/A,TRUE,"D2"}</definedName>
    <definedName name="wrn.D2Full." hidden="1">{"D2Full",#N/A,TRUE,"D2"}</definedName>
    <definedName name="wrn.Diagram." localSheetId="1" hidden="1">{#N/A,#N/A,TRUE,"Diagram"}</definedName>
    <definedName name="wrn.Diagram." localSheetId="3" hidden="1">{#N/A,#N/A,TRUE,"Diagram"}</definedName>
    <definedName name="wrn.Diagram." localSheetId="0" hidden="1">{#N/A,#N/A,TRUE,"Diagram"}</definedName>
    <definedName name="wrn.Diagram." localSheetId="4" hidden="1">{#N/A,#N/A,TRUE,"Diagram"}</definedName>
    <definedName name="wrn.Diagram." hidden="1">{#N/A,#N/A,TRUE,"Diagram"}</definedName>
    <definedName name="wrn.E1CashAnnual." localSheetId="1" hidden="1">{"E1CashAnnual",#N/A,TRUE,"E1Cash"}</definedName>
    <definedName name="wrn.E1CashAnnual." localSheetId="3" hidden="1">{"E1CashAnnual",#N/A,TRUE,"E1Cash"}</definedName>
    <definedName name="wrn.E1CashAnnual." localSheetId="0" hidden="1">{"E1CashAnnual",#N/A,TRUE,"E1Cash"}</definedName>
    <definedName name="wrn.E1CashAnnual." localSheetId="4" hidden="1">{"E1CashAnnual",#N/A,TRUE,"E1Cash"}</definedName>
    <definedName name="wrn.E1CashAnnual." hidden="1">{"E1CashAnnual",#N/A,TRUE,"E1Cash"}</definedName>
    <definedName name="wrn.E1CashFull." localSheetId="1" hidden="1">{"E1CashFull",#N/A,TRUE,"E1Cash"}</definedName>
    <definedName name="wrn.E1CashFull." localSheetId="3" hidden="1">{"E1CashFull",#N/A,TRUE,"E1Cash"}</definedName>
    <definedName name="wrn.E1CashFull." localSheetId="0" hidden="1">{"E1CashFull",#N/A,TRUE,"E1Cash"}</definedName>
    <definedName name="wrn.E1CashFull." localSheetId="4" hidden="1">{"E1CashFull",#N/A,TRUE,"E1Cash"}</definedName>
    <definedName name="wrn.E1CashFull." hidden="1">{"E1CashFull",#N/A,TRUE,"E1Cash"}</definedName>
    <definedName name="wrn.E1Tax." localSheetId="1" hidden="1">{#N/A,#N/A,TRUE,"E1Tax"}</definedName>
    <definedName name="wrn.E1Tax." localSheetId="3" hidden="1">{#N/A,#N/A,TRUE,"E1Tax"}</definedName>
    <definedName name="wrn.E1Tax." localSheetId="0" hidden="1">{#N/A,#N/A,TRUE,"E1Tax"}</definedName>
    <definedName name="wrn.E1Tax." localSheetId="4" hidden="1">{#N/A,#N/A,TRUE,"E1Tax"}</definedName>
    <definedName name="wrn.E1Tax." hidden="1">{#N/A,#N/A,TRUE,"E1Tax"}</definedName>
    <definedName name="wrn.E2CashAnnual." localSheetId="1" hidden="1">{"E2CashAnnual",#N/A,TRUE,"E2Cash"}</definedName>
    <definedName name="wrn.E2CashAnnual." localSheetId="3" hidden="1">{"E2CashAnnual",#N/A,TRUE,"E2Cash"}</definedName>
    <definedName name="wrn.E2CashAnnual." localSheetId="0" hidden="1">{"E2CashAnnual",#N/A,TRUE,"E2Cash"}</definedName>
    <definedName name="wrn.E2CashAnnual." localSheetId="4" hidden="1">{"E2CashAnnual",#N/A,TRUE,"E2Cash"}</definedName>
    <definedName name="wrn.E2CashAnnual." hidden="1">{"E2CashAnnual",#N/A,TRUE,"E2Cash"}</definedName>
    <definedName name="wrn.E2CashFull." localSheetId="1" hidden="1">{"E2CashFull",#N/A,TRUE,"E2Cash"}</definedName>
    <definedName name="wrn.E2CashFull." localSheetId="3" hidden="1">{"E2CashFull",#N/A,TRUE,"E2Cash"}</definedName>
    <definedName name="wrn.E2CashFull." localSheetId="0" hidden="1">{"E2CashFull",#N/A,TRUE,"E2Cash"}</definedName>
    <definedName name="wrn.E2CashFull." localSheetId="4" hidden="1">{"E2CashFull",#N/A,TRUE,"E2Cash"}</definedName>
    <definedName name="wrn.E2CashFull." hidden="1">{"E2CashFull",#N/A,TRUE,"E2Cash"}</definedName>
    <definedName name="wrn.E2Tax." localSheetId="1" hidden="1">{#N/A,#N/A,TRUE,"E2Tax "}</definedName>
    <definedName name="wrn.E2Tax." localSheetId="3" hidden="1">{#N/A,#N/A,TRUE,"E2Tax "}</definedName>
    <definedName name="wrn.E2Tax." localSheetId="0" hidden="1">{#N/A,#N/A,TRUE,"E2Tax "}</definedName>
    <definedName name="wrn.E2Tax." localSheetId="4" hidden="1">{#N/A,#N/A,TRUE,"E2Tax "}</definedName>
    <definedName name="wrn.E2Tax." hidden="1">{#N/A,#N/A,TRUE,"E2Tax "}</definedName>
    <definedName name="wrn.E3CashAnnual." localSheetId="1" hidden="1">{"E3CashAnnual",#N/A,TRUE,"E3Cash"}</definedName>
    <definedName name="wrn.E3CashAnnual." localSheetId="3" hidden="1">{"E3CashAnnual",#N/A,TRUE,"E3Cash"}</definedName>
    <definedName name="wrn.E3CashAnnual." localSheetId="0" hidden="1">{"E3CashAnnual",#N/A,TRUE,"E3Cash"}</definedName>
    <definedName name="wrn.E3CashAnnual." localSheetId="4" hidden="1">{"E3CashAnnual",#N/A,TRUE,"E3Cash"}</definedName>
    <definedName name="wrn.E3CashAnnual." hidden="1">{"E3CashAnnual",#N/A,TRUE,"E3Cash"}</definedName>
    <definedName name="wrn.E3CashFull." localSheetId="1" hidden="1">{"E3CashFull",#N/A,TRUE,"E3Cash"}</definedName>
    <definedName name="wrn.E3CashFull." localSheetId="3" hidden="1">{"E3CashFull",#N/A,TRUE,"E3Cash"}</definedName>
    <definedName name="wrn.E3CashFull." localSheetId="0" hidden="1">{"E3CashFull",#N/A,TRUE,"E3Cash"}</definedName>
    <definedName name="wrn.E3CashFull." localSheetId="4" hidden="1">{"E3CashFull",#N/A,TRUE,"E3Cash"}</definedName>
    <definedName name="wrn.E3CashFull." hidden="1">{"E3CashFull",#N/A,TRUE,"E3Cash"}</definedName>
    <definedName name="wrn.E3Tax." localSheetId="1" hidden="1">{#N/A,#N/A,TRUE,"E3Tax"}</definedName>
    <definedName name="wrn.E3Tax." localSheetId="3" hidden="1">{#N/A,#N/A,TRUE,"E3Tax"}</definedName>
    <definedName name="wrn.E3Tax." localSheetId="0" hidden="1">{#N/A,#N/A,TRUE,"E3Tax"}</definedName>
    <definedName name="wrn.E3Tax." localSheetId="4" hidden="1">{#N/A,#N/A,TRUE,"E3Tax"}</definedName>
    <definedName name="wrn.E3Tax." hidden="1">{#N/A,#N/A,TRUE,"E3Tax"}</definedName>
    <definedName name="wrn.E4CashAnnual." localSheetId="1" hidden="1">{"E4CashAnnual",#N/A,TRUE,"E4Cash"}</definedName>
    <definedName name="wrn.E4CashAnnual." localSheetId="3" hidden="1">{"E4CashAnnual",#N/A,TRUE,"E4Cash"}</definedName>
    <definedName name="wrn.E4CashAnnual." localSheetId="0" hidden="1">{"E4CashAnnual",#N/A,TRUE,"E4Cash"}</definedName>
    <definedName name="wrn.E4CashAnnual." localSheetId="4" hidden="1">{"E4CashAnnual",#N/A,TRUE,"E4Cash"}</definedName>
    <definedName name="wrn.E4CashAnnual." hidden="1">{"E4CashAnnual",#N/A,TRUE,"E4Cash"}</definedName>
    <definedName name="wrn.E4CashFull." localSheetId="1" hidden="1">{"E4CashFull",#N/A,TRUE,"E4Cash"}</definedName>
    <definedName name="wrn.E4CashFull." localSheetId="3" hidden="1">{"E4CashFull",#N/A,TRUE,"E4Cash"}</definedName>
    <definedName name="wrn.E4CashFull." localSheetId="0" hidden="1">{"E4CashFull",#N/A,TRUE,"E4Cash"}</definedName>
    <definedName name="wrn.E4CashFull." localSheetId="4" hidden="1">{"E4CashFull",#N/A,TRUE,"E4Cash"}</definedName>
    <definedName name="wrn.E4CashFull." hidden="1">{"E4CashFull",#N/A,TRUE,"E4Cash"}</definedName>
    <definedName name="wrn.E4Tax." localSheetId="1" hidden="1">{#N/A,#N/A,TRUE,"E4Tax"}</definedName>
    <definedName name="wrn.E4Tax." localSheetId="3" hidden="1">{#N/A,#N/A,TRUE,"E4Tax"}</definedName>
    <definedName name="wrn.E4Tax." localSheetId="0" hidden="1">{#N/A,#N/A,TRUE,"E4Tax"}</definedName>
    <definedName name="wrn.E4Tax." localSheetId="4" hidden="1">{#N/A,#N/A,TRUE,"E4Tax"}</definedName>
    <definedName name="wrn.E4Tax." hidden="1">{#N/A,#N/A,TRUE,"E4Tax"}</definedName>
    <definedName name="wrn.Earnings._.Model."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ashAnnual." localSheetId="1" hidden="1">{"ECashAnnual",#N/A,TRUE,"ECash"}</definedName>
    <definedName name="wrn.ECashAnnual." localSheetId="3" hidden="1">{"ECashAnnual",#N/A,TRUE,"ECash"}</definedName>
    <definedName name="wrn.ECashAnnual." localSheetId="0" hidden="1">{"ECashAnnual",#N/A,TRUE,"ECash"}</definedName>
    <definedName name="wrn.ECashAnnual." localSheetId="4" hidden="1">{"ECashAnnual",#N/A,TRUE,"ECash"}</definedName>
    <definedName name="wrn.ECashAnnual." hidden="1">{"ECashAnnual",#N/A,TRUE,"ECash"}</definedName>
    <definedName name="wrn.ECashFull." localSheetId="1" hidden="1">{"ECashFull",#N/A,TRUE,"ECash"}</definedName>
    <definedName name="wrn.ECashFull." localSheetId="3" hidden="1">{"ECashFull",#N/A,TRUE,"ECash"}</definedName>
    <definedName name="wrn.ECashFull." localSheetId="0" hidden="1">{"ECashFull",#N/A,TRUE,"ECash"}</definedName>
    <definedName name="wrn.ECashFull." localSheetId="4" hidden="1">{"ECashFull",#N/A,TRUE,"ECash"}</definedName>
    <definedName name="wrn.ECashFull." hidden="1">{"ECashFull",#N/A,TRUE,"ECash"}</definedName>
    <definedName name="wrn.ETax." localSheetId="1" hidden="1">{#N/A,#N/A,TRUE,"ETax"}</definedName>
    <definedName name="wrn.ETax." localSheetId="3" hidden="1">{#N/A,#N/A,TRUE,"ETax"}</definedName>
    <definedName name="wrn.ETax." localSheetId="0" hidden="1">{#N/A,#N/A,TRUE,"ETax"}</definedName>
    <definedName name="wrn.ETax." localSheetId="4" hidden="1">{#N/A,#N/A,TRUE,"ETax"}</definedName>
    <definedName name="wrn.ETax." hidden="1">{#N/A,#N/A,TRUE,"ETax"}</definedName>
    <definedName name="wrn.Fees." localSheetId="1" hidden="1">{#N/A,#N/A,TRUE,"Fees"}</definedName>
    <definedName name="wrn.Fees." localSheetId="3" hidden="1">{#N/A,#N/A,TRUE,"Fees"}</definedName>
    <definedName name="wrn.Fees." localSheetId="0" hidden="1">{#N/A,#N/A,TRUE,"Fees"}</definedName>
    <definedName name="wrn.Fees." localSheetId="4" hidden="1">{#N/A,#N/A,TRUE,"Fees"}</definedName>
    <definedName name="wrn.Fees." hidden="1">{#N/A,#N/A,TRUE,"Fees"}</definedName>
    <definedName name="wrn.GCC" localSheetId="1" hidden="1">{#N/A,#N/A,FALSE,"IRR"}</definedName>
    <definedName name="wrn.GCC" localSheetId="3" hidden="1">{#N/A,#N/A,FALSE,"IRR"}</definedName>
    <definedName name="wrn.GCC" localSheetId="0" hidden="1">{#N/A,#N/A,FALSE,"IRR"}</definedName>
    <definedName name="wrn.GCC" localSheetId="4" hidden="1">{#N/A,#N/A,FALSE,"IRR"}</definedName>
    <definedName name="wrn.GCC" hidden="1">{#N/A,#N/A,FALSE,"IRR"}</definedName>
    <definedName name="wrn.GCC." localSheetId="1" hidden="1">{#N/A,#N/A,FALSE,"IRR"}</definedName>
    <definedName name="wrn.GCC." localSheetId="3" hidden="1">{#N/A,#N/A,FALSE,"IRR"}</definedName>
    <definedName name="wrn.GCC." localSheetId="0" hidden="1">{#N/A,#N/A,FALSE,"IRR"}</definedName>
    <definedName name="wrn.GCC." localSheetId="4" hidden="1">{#N/A,#N/A,FALSE,"IRR"}</definedName>
    <definedName name="wrn.GCC." hidden="1">{#N/A,#N/A,FALSE,"IRR"}</definedName>
    <definedName name="wrn.handout." localSheetId="1" hidden="1">{"quarterly",#N/A,FALSE,"Income Statement New CPB";"annual",#N/A,FALSE,"Income Statement New CPB";"cash flow",#N/A,FALSE,"Cash Flow";"balance",#N/A,FALSE,"Balance Sheet";"seg",#N/A,FALSE,"New Segment Breakout"}</definedName>
    <definedName name="wrn.handout." localSheetId="3" hidden="1">{"quarterly",#N/A,FALSE,"Income Statement New CPB";"annual",#N/A,FALSE,"Income Statement New CPB";"cash flow",#N/A,FALSE,"Cash Flow";"balance",#N/A,FALSE,"Balance Sheet";"seg",#N/A,FALSE,"New Segment Breakout"}</definedName>
    <definedName name="wrn.handout." localSheetId="0" hidden="1">{"quarterly",#N/A,FALSE,"Income Statement New CPB";"annual",#N/A,FALSE,"Income Statement New CPB";"cash flow",#N/A,FALSE,"Cash Flow";"balance",#N/A,FALSE,"Balance Sheet";"seg",#N/A,FALSE,"New Segment Breakout"}</definedName>
    <definedName name="wrn.handout." localSheetId="4" hidden="1">{"quarterly",#N/A,FALSE,"Income Statement New CPB";"annual",#N/A,FALSE,"Income Statement New CPB";"cash flow",#N/A,FALSE,"Cash Flow";"balance",#N/A,FALSE,"Balance Sheet";"seg",#N/A,FALSE,"New Segment Breakout"}</definedName>
    <definedName name="wrn.handout." hidden="1">{"quarterly",#N/A,FALSE,"Income Statement New CPB";"annual",#N/A,FALSE,"Income Statement New CPB";"cash flow",#N/A,FALSE,"Cash Flow";"balance",#N/A,FALSE,"Balance Sheet";"seg",#N/A,FALSE,"New Segment Breakout"}</definedName>
    <definedName name="wrn.JAP._.CONS._.OTB." localSheetId="1" hidden="1">{"CON US6",#N/A,FALSE,"CONS";"JAPAN US3",#N/A,FALSE,"JAP";"OTB WITH ALT US6",#N/A,FALSE,"OTB";"OTB US5",#N/A,FALSE,"OTB"}</definedName>
    <definedName name="wrn.JAP._.CONS._.OTB." localSheetId="3" hidden="1">{"CON US6",#N/A,FALSE,"CONS";"JAPAN US3",#N/A,FALSE,"JAP";"OTB WITH ALT US6",#N/A,FALSE,"OTB";"OTB US5",#N/A,FALSE,"OTB"}</definedName>
    <definedName name="wrn.JAP._.CONS._.OTB." localSheetId="0" hidden="1">{"CON US6",#N/A,FALSE,"CONS";"JAPAN US3",#N/A,FALSE,"JAP";"OTB WITH ALT US6",#N/A,FALSE,"OTB";"OTB US5",#N/A,FALSE,"OTB"}</definedName>
    <definedName name="wrn.JAP._.CONS._.OTB." localSheetId="4" hidden="1">{"CON US6",#N/A,FALSE,"CONS";"JAPAN US3",#N/A,FALSE,"JAP";"OTB WITH ALT US6",#N/A,FALSE,"OTB";"OTB US5",#N/A,FALSE,"OTB"}</definedName>
    <definedName name="wrn.JAP._.CONS._.OTB." hidden="1">{"CON US6",#N/A,FALSE,"CONS";"JAPAN US3",#N/A,FALSE,"JAP";"OTB WITH ALT US6",#N/A,FALSE,"OTB";"OTB US5",#N/A,FALSE,"OTB"}</definedName>
    <definedName name="wrn.KM._.Budget._.Papers." localSheetId="1" hidden="1">{#N/A,#N/A,TRUE,"A3_Salaries";#N/A,#N/A,TRUE,"A4_IM_Special_Projects"}</definedName>
    <definedName name="wrn.KM._.Budget._.Papers." localSheetId="3" hidden="1">{#N/A,#N/A,TRUE,"A3_Salaries";#N/A,#N/A,TRUE,"A4_IM_Special_Projects"}</definedName>
    <definedName name="wrn.KM._.Budget._.Papers." localSheetId="0" hidden="1">{#N/A,#N/A,TRUE,"A3_Salaries";#N/A,#N/A,TRUE,"A4_IM_Special_Projects"}</definedName>
    <definedName name="wrn.KM._.Budget._.Papers." localSheetId="4" hidden="1">{#N/A,#N/A,TRUE,"A3_Salaries";#N/A,#N/A,TRUE,"A4_IM_Special_Projects"}</definedName>
    <definedName name="wrn.KM._.Budget._.Papers." hidden="1">{#N/A,#N/A,TRUE,"A3_Salaries";#N/A,#N/A,TRUE,"A4_IM_Special_Projects"}</definedName>
    <definedName name="wrn.market._.share." localSheetId="1"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3"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0"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4"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hidden="1">{#N/A,#N/A,FALSE,"Bestfoods";#N/A,#N/A,FALSE,"Campbell";#N/A,#N/A,FALSE,"ConAgra";#N/A,#N/A,FALSE,"Healthy Choice";#N/A,#N/A,FALSE,"Int'l Home Foods";#N/A,#N/A,FALSE,"General Mills";#N/A,#N/A,FALSE,"Heinz";#N/A,#N/A,FALSE,"Kellogg";#N/A,#N/A,FALSE,"Kraft";#N/A,#N/A,FALSE,"Nabisco";#N/A,#N/A,FALSE,"Quaker Oats";#N/A,#N/A,FALSE,"Sara Lee";#N/A,#N/A,FALSE,"print summary"}</definedName>
    <definedName name="wrn.Report._.1." localSheetId="1" hidden="1">{"Report 1",#N/A,FALSE,"Download data"}</definedName>
    <definedName name="wrn.Report._.1." localSheetId="3" hidden="1">{"Report 1",#N/A,FALSE,"Download data"}</definedName>
    <definedName name="wrn.Report._.1." localSheetId="0" hidden="1">{"Report 1",#N/A,FALSE,"Download data"}</definedName>
    <definedName name="wrn.Report._.1." localSheetId="4" hidden="1">{"Report 1",#N/A,FALSE,"Download data"}</definedName>
    <definedName name="wrn.Report._.1." hidden="1">{"Report 1",#N/A,FALSE,"Download data"}</definedName>
    <definedName name="wrn.Report._.2." localSheetId="1" hidden="1">{"Report 2",#N/A,FALSE,"Download data"}</definedName>
    <definedName name="wrn.Report._.2." localSheetId="3" hidden="1">{"Report 2",#N/A,FALSE,"Download data"}</definedName>
    <definedName name="wrn.Report._.2." localSheetId="0" hidden="1">{"Report 2",#N/A,FALSE,"Download data"}</definedName>
    <definedName name="wrn.Report._.2." localSheetId="4" hidden="1">{"Report 2",#N/A,FALSE,"Download data"}</definedName>
    <definedName name="wrn.Report._.2." hidden="1">{"Report 2",#N/A,FALSE,"Download data"}</definedName>
    <definedName name="wrn.ResultsAnnual." localSheetId="1" hidden="1">{"ResultsAnnual",#N/A,TRUE,"Results"}</definedName>
    <definedName name="wrn.ResultsAnnual." localSheetId="3" hidden="1">{"ResultsAnnual",#N/A,TRUE,"Results"}</definedName>
    <definedName name="wrn.ResultsAnnual." localSheetId="0" hidden="1">{"ResultsAnnual",#N/A,TRUE,"Results"}</definedName>
    <definedName name="wrn.ResultsAnnual." localSheetId="4" hidden="1">{"ResultsAnnual",#N/A,TRUE,"Results"}</definedName>
    <definedName name="wrn.ResultsAnnual." hidden="1">{"ResultsAnnual",#N/A,TRUE,"Results"}</definedName>
    <definedName name="wrn.ResultsFull." localSheetId="1" hidden="1">{"ResultsFull",#N/A,TRUE,"Results"}</definedName>
    <definedName name="wrn.ResultsFull." localSheetId="3" hidden="1">{"ResultsFull",#N/A,TRUE,"Results"}</definedName>
    <definedName name="wrn.ResultsFull." localSheetId="0" hidden="1">{"ResultsFull",#N/A,TRUE,"Results"}</definedName>
    <definedName name="wrn.ResultsFull." localSheetId="4" hidden="1">{"ResultsFull",#N/A,TRUE,"Results"}</definedName>
    <definedName name="wrn.ResultsFull." hidden="1">{"ResultsFull",#N/A,TRUE,"Results"}</definedName>
    <definedName name="wrn.Title." localSheetId="1" hidden="1">{#N/A,#N/A,TRUE,"Title"}</definedName>
    <definedName name="wrn.Title." localSheetId="3" hidden="1">{#N/A,#N/A,TRUE,"Title"}</definedName>
    <definedName name="wrn.Title." localSheetId="0" hidden="1">{#N/A,#N/A,TRUE,"Title"}</definedName>
    <definedName name="wrn.Title." localSheetId="4" hidden="1">{#N/A,#N/A,TRUE,"Title"}</definedName>
    <definedName name="wrn.Title." hidden="1">{#N/A,#N/A,TRUE,"Title"}</definedName>
    <definedName name="x" localSheetId="1" hidden="1">{#N/A,#N/A,TRUE,"E2Tax "}</definedName>
    <definedName name="x" localSheetId="3" hidden="1">{#N/A,#N/A,TRUE,"E2Tax "}</definedName>
    <definedName name="x" localSheetId="0" hidden="1">{#N/A,#N/A,TRUE,"E2Tax "}</definedName>
    <definedName name="x" localSheetId="4" hidden="1">{#N/A,#N/A,TRUE,"E2Tax "}</definedName>
    <definedName name="x" hidden="1">{#N/A,#N/A,TRUE,"E2Tax "}</definedName>
    <definedName name="xvt" localSheetId="1" hidden="1">{"E4CashFull",#N/A,TRUE,"E4Cash"}</definedName>
    <definedName name="xvt" localSheetId="3" hidden="1">{"E4CashFull",#N/A,TRUE,"E4Cash"}</definedName>
    <definedName name="xvt" localSheetId="0" hidden="1">{"E4CashFull",#N/A,TRUE,"E4Cash"}</definedName>
    <definedName name="xvt" localSheetId="4" hidden="1">{"E4CashFull",#N/A,TRUE,"E4Cash"}</definedName>
    <definedName name="xvt" hidden="1">{"E4CashFull",#N/A,TRUE,"E4Cash"}</definedName>
    <definedName name="y" localSheetId="1" hidden="1">{"E3CashAnnual",#N/A,TRUE,"E3Cash"}</definedName>
    <definedName name="y" localSheetId="3" hidden="1">{"E3CashAnnual",#N/A,TRUE,"E3Cash"}</definedName>
    <definedName name="y" localSheetId="0" hidden="1">{"E3CashAnnual",#N/A,TRUE,"E3Cash"}</definedName>
    <definedName name="y" localSheetId="4" hidden="1">{"E3CashAnnual",#N/A,TRUE,"E3Cash"}</definedName>
    <definedName name="y" hidden="1">{"E3CashAnnual",#N/A,TRUE,"E3Cash"}</definedName>
    <definedName name="Y10ret">[13]Calculations!$J$15</definedName>
    <definedName name="Y11ret">[13]Calculations!$J$17</definedName>
    <definedName name="Y12ret">[13]Calculations!$J$18</definedName>
    <definedName name="Y1ret">[13]Calculations!$J$4</definedName>
    <definedName name="Y2ret">[13]Calculations!$J$5</definedName>
    <definedName name="Y3ret">[13]Calculations!$J$6</definedName>
    <definedName name="Y4ret">[13]Calculations!$J$7</definedName>
    <definedName name="Y5ret">[13]Calculations!$J$8</definedName>
    <definedName name="Y6ret">[13]Calculations!$J$9</definedName>
    <definedName name="Y7ret">[13]Calculations!$J$12</definedName>
    <definedName name="Y8ret">[13]Calculations!$J$13</definedName>
    <definedName name="Y9ret">[13]Calculations!$J$14</definedName>
    <definedName name="Yes_or_No?">'[20]Types, Category and Classificat'!$B$12:$B$14</definedName>
    <definedName name="ZZZ" localSheetId="1" hidden="1">{"AR",#N/A,FALSE,"ASMGTSUM";"INV",#N/A,FALSE,"ASMGTSUM";"HCCOMP",#N/A,FALSE,"ASMGTSUM";"cap.depr",#N/A,FALSE,"ASMGTSUM"}</definedName>
    <definedName name="ZZZ" localSheetId="3" hidden="1">{"AR",#N/A,FALSE,"ASMGTSUM";"INV",#N/A,FALSE,"ASMGTSUM";"HCCOMP",#N/A,FALSE,"ASMGTSUM";"cap.depr",#N/A,FALSE,"ASMGTSUM"}</definedName>
    <definedName name="ZZZ" localSheetId="0" hidden="1">{"AR",#N/A,FALSE,"ASMGTSUM";"INV",#N/A,FALSE,"ASMGTSUM";"HCCOMP",#N/A,FALSE,"ASMGTSUM";"cap.depr",#N/A,FALSE,"ASMGTSUM"}</definedName>
    <definedName name="ZZZ" localSheetId="4" hidden="1">{"AR",#N/A,FALSE,"ASMGTSUM";"INV",#N/A,FALSE,"ASMGTSUM";"HCCOMP",#N/A,FALSE,"ASMGTSUM";"cap.depr",#N/A,FALSE,"ASMGTSUM"}</definedName>
    <definedName name="ZZZ" hidden="1">{"AR",#N/A,FALSE,"ASMGTSUM";"INV",#N/A,FALSE,"ASMGTSUM";"HCCOMP",#N/A,FALSE,"ASMGTSUM";"cap.depr",#N/A,FALSE,"ASMGTSUM"}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1" l="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I283" i="1" s="1"/>
  <c r="H284" i="1"/>
  <c r="H6" i="1"/>
  <c r="E33" i="7"/>
  <c r="E34" i="7"/>
  <c r="E35" i="7"/>
  <c r="E36" i="7"/>
  <c r="E37" i="7"/>
  <c r="E38" i="7"/>
  <c r="E39" i="7"/>
  <c r="E40" i="7"/>
  <c r="E41" i="7"/>
  <c r="E42" i="7"/>
  <c r="E43" i="7"/>
  <c r="E44" i="7"/>
  <c r="E45" i="7"/>
  <c r="E32" i="7"/>
  <c r="D19" i="7"/>
  <c r="D20" i="7"/>
  <c r="D21" i="7"/>
  <c r="D22" i="7"/>
  <c r="D23" i="7"/>
  <c r="D24" i="7"/>
  <c r="D25" i="7"/>
  <c r="D26" i="7"/>
  <c r="D27" i="7"/>
  <c r="D28" i="7"/>
  <c r="D29" i="7"/>
  <c r="D30" i="7"/>
  <c r="D31" i="7"/>
  <c r="D32" i="7"/>
  <c r="D33" i="7"/>
  <c r="D34" i="7"/>
  <c r="D35" i="7"/>
  <c r="D36" i="7"/>
  <c r="D37" i="7"/>
  <c r="D38" i="7"/>
  <c r="D39" i="7"/>
  <c r="D40" i="7"/>
  <c r="D41" i="7"/>
  <c r="D42" i="7"/>
  <c r="D43" i="7"/>
  <c r="D44" i="7"/>
  <c r="D45" i="7"/>
  <c r="D18"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I281" i="1" s="1"/>
  <c r="C44" i="7"/>
  <c r="C45" i="7"/>
  <c r="C13" i="7"/>
  <c r="C12" i="7"/>
  <c r="C11" i="7"/>
  <c r="C10" i="7"/>
  <c r="I282" i="1"/>
  <c r="I284" i="1"/>
  <c r="I121" i="1"/>
  <c r="I119" i="1"/>
  <c r="I120" i="1"/>
  <c r="I231" i="1" l="1"/>
  <c r="I232" i="1"/>
  <c r="I233" i="1"/>
  <c r="I127" i="1"/>
  <c r="I126" i="1"/>
  <c r="I125" i="1"/>
  <c r="I124" i="1"/>
  <c r="I123" i="1"/>
  <c r="I130" i="1"/>
  <c r="I129" i="1"/>
  <c r="I128" i="1"/>
  <c r="I10" i="1"/>
  <c r="I118" i="1"/>
  <c r="I117" i="1"/>
  <c r="I116" i="1"/>
  <c r="I115" i="1"/>
  <c r="I122" i="1"/>
  <c r="I9" i="1"/>
  <c r="I8" i="1"/>
  <c r="I7" i="1"/>
  <c r="I6" i="1"/>
  <c r="I114"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28" i="1"/>
  <c r="I221" i="1"/>
  <c r="I218"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13" i="1"/>
  <c r="I112" i="1"/>
  <c r="I111" i="1"/>
  <c r="I110" i="1"/>
  <c r="I109" i="1"/>
  <c r="I108" i="1"/>
  <c r="I107" i="1"/>
  <c r="I106" i="1"/>
  <c r="I105" i="1"/>
  <c r="I104" i="1"/>
  <c r="I103" i="1"/>
  <c r="I102" i="1"/>
  <c r="I101" i="1"/>
  <c r="I100"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D167" i="8"/>
  <c r="C167" i="8"/>
  <c r="C162" i="8"/>
  <c r="C163" i="8" s="1"/>
  <c r="C164" i="8" s="1"/>
  <c r="C165" i="8" s="1"/>
  <c r="I207" i="1" l="1"/>
  <c r="I223" i="1"/>
  <c r="I229" i="1"/>
  <c r="I217" i="1"/>
  <c r="I215" i="1"/>
  <c r="I222" i="1"/>
  <c r="I212" i="1"/>
  <c r="I220" i="1"/>
  <c r="I210" i="1"/>
  <c r="I224" i="1"/>
  <c r="I230" i="1"/>
  <c r="I211" i="1"/>
  <c r="I226" i="1"/>
  <c r="I227" i="1"/>
  <c r="I214" i="1"/>
  <c r="I209" i="1"/>
  <c r="I208" i="1"/>
  <c r="I219" i="1"/>
  <c r="I213" i="1"/>
  <c r="I225" i="1"/>
  <c r="I216" i="1"/>
  <c r="C166" i="8"/>
  <c r="B167" i="8"/>
  <c r="B168" i="8" s="1"/>
  <c r="B169" i="8" s="1"/>
  <c r="B170" i="8" s="1"/>
  <c r="D162" i="8" l="1"/>
  <c r="B24" i="8"/>
  <c r="E162" i="8" l="1"/>
  <c r="D163" i="8"/>
  <c r="D164" i="8" s="1"/>
  <c r="D165" i="8" s="1"/>
  <c r="D166" i="8" s="1"/>
  <c r="B25" i="8"/>
  <c r="B26" i="8" s="1"/>
  <c r="B27" i="8" s="1"/>
  <c r="B28" i="8" s="1"/>
  <c r="B29" i="8" s="1"/>
  <c r="B30" i="8" s="1"/>
  <c r="E163" i="8" l="1"/>
  <c r="B31" i="8"/>
  <c r="A32" i="11"/>
  <c r="E164" i="8" l="1"/>
  <c r="E165" i="8" s="1"/>
  <c r="E166" i="8" s="1"/>
  <c r="E167" i="8"/>
  <c r="B32" i="8"/>
  <c r="A33" i="11"/>
  <c r="B33" i="8" l="1"/>
  <c r="A34" i="11"/>
  <c r="E56" i="12"/>
  <c r="C49" i="12"/>
  <c r="C50" i="12" s="1"/>
  <c r="B34" i="8" l="1"/>
  <c r="A35" i="11"/>
  <c r="B35" i="8" l="1"/>
  <c r="A36" i="11"/>
  <c r="B36" i="8" l="1"/>
  <c r="A37" i="11"/>
  <c r="B37" i="8" l="1"/>
  <c r="A38" i="11"/>
  <c r="B38" i="8" l="1"/>
  <c r="A39" i="11"/>
  <c r="B39" i="8" l="1"/>
  <c r="A40" i="11"/>
  <c r="B40" i="8" l="1"/>
  <c r="A41" i="11"/>
  <c r="B41" i="8" l="1"/>
  <c r="A42" i="11"/>
  <c r="B42" i="8" l="1"/>
  <c r="A43" i="11"/>
  <c r="B43" i="8" l="1"/>
  <c r="A44" i="11"/>
  <c r="B44" i="8" l="1"/>
  <c r="A45" i="11"/>
  <c r="B45" i="8" l="1"/>
  <c r="A46" i="11"/>
  <c r="B46" i="8" l="1"/>
  <c r="A47" i="11"/>
  <c r="B47" i="8" l="1"/>
  <c r="A48" i="11"/>
  <c r="B48" i="8" l="1"/>
  <c r="A49" i="11"/>
  <c r="B49" i="8" l="1"/>
  <c r="A50" i="11"/>
  <c r="B50" i="8" l="1"/>
  <c r="A51" i="11"/>
  <c r="B51" i="8" l="1"/>
  <c r="A52" i="11"/>
  <c r="B52" i="8" l="1"/>
  <c r="A53" i="11"/>
  <c r="B53" i="8" l="1"/>
  <c r="A54" i="11"/>
  <c r="B54" i="8" l="1"/>
  <c r="A55" i="11"/>
  <c r="B55" i="8" l="1"/>
  <c r="A56" i="11"/>
  <c r="B56" i="8" l="1"/>
  <c r="A57" i="11"/>
  <c r="B57" i="8" l="1"/>
  <c r="A58" i="11"/>
  <c r="B58" i="8" l="1"/>
  <c r="A59" i="11"/>
  <c r="B59" i="8" l="1"/>
  <c r="A60" i="11"/>
  <c r="B60" i="8" l="1"/>
  <c r="A61" i="11"/>
  <c r="B61" i="8" l="1"/>
  <c r="A62" i="11"/>
  <c r="B62" i="8" l="1"/>
  <c r="A63" i="11"/>
  <c r="B63" i="8" l="1"/>
  <c r="A64" i="11"/>
  <c r="B64" i="8" l="1"/>
  <c r="A65" i="11"/>
  <c r="B65" i="8" l="1"/>
  <c r="A66" i="11"/>
  <c r="B66" i="8" l="1"/>
  <c r="A67" i="11"/>
  <c r="B67" i="8" l="1"/>
  <c r="A68" i="11"/>
  <c r="B68" i="8" l="1"/>
  <c r="A69" i="11"/>
  <c r="B69" i="8" l="1"/>
  <c r="A70" i="11"/>
  <c r="B70" i="8" l="1"/>
  <c r="A71" i="11"/>
  <c r="B71" i="8" l="1"/>
  <c r="A72" i="11"/>
  <c r="B72" i="8" l="1"/>
  <c r="A73" i="11"/>
  <c r="B73" i="8" l="1"/>
  <c r="A74" i="11"/>
  <c r="B74" i="8" l="1"/>
  <c r="A75" i="11"/>
  <c r="A76" i="11" s="1"/>
  <c r="A77" i="11" s="1"/>
  <c r="A78" i="11" s="1"/>
  <c r="B75" i="8" l="1"/>
  <c r="C9" i="11"/>
  <c r="C10" i="11" s="1"/>
  <c r="C12" i="11" l="1"/>
  <c r="C11" i="11"/>
  <c r="B76" i="8"/>
  <c r="B77" i="8" l="1"/>
  <c r="B78" i="8" l="1"/>
  <c r="B79" i="8" l="1"/>
  <c r="B80" i="8" l="1"/>
  <c r="B81" i="8" l="1"/>
  <c r="B82" i="8" l="1"/>
  <c r="B83" i="8" l="1"/>
  <c r="B84" i="8" l="1"/>
  <c r="B85" i="8" l="1"/>
  <c r="B86" i="8" l="1"/>
  <c r="B87" i="8" l="1"/>
  <c r="B88" i="8" l="1"/>
  <c r="B89" i="8" l="1"/>
  <c r="B90" i="8" l="1"/>
  <c r="B91" i="8" l="1"/>
  <c r="B92" i="8" l="1"/>
  <c r="B93" i="8" l="1"/>
  <c r="B94" i="8" l="1"/>
  <c r="B95" i="8" l="1"/>
  <c r="B96" i="8" l="1"/>
  <c r="B97" i="8" l="1"/>
  <c r="B98" i="8" l="1"/>
  <c r="B99" i="8" l="1"/>
  <c r="B100" i="8" l="1"/>
  <c r="B101" i="8" l="1"/>
  <c r="B102" i="8" l="1"/>
  <c r="B103" i="8" l="1"/>
  <c r="B104" i="8" l="1"/>
  <c r="B105" i="8" l="1"/>
  <c r="B106" i="8" l="1"/>
  <c r="B107" i="8" l="1"/>
  <c r="B108" i="8" l="1"/>
  <c r="B109" i="8" l="1"/>
  <c r="B110" i="8" l="1"/>
  <c r="B111" i="8" l="1"/>
  <c r="B112" i="8" l="1"/>
  <c r="B113" i="8" l="1"/>
  <c r="B114" i="8" l="1"/>
  <c r="B115" i="8" l="1"/>
  <c r="B116" i="8" l="1"/>
  <c r="B117" i="8" l="1"/>
  <c r="B118" i="8" l="1"/>
  <c r="B119" i="8" l="1"/>
  <c r="B120" i="8" l="1"/>
  <c r="B121" i="8" l="1"/>
  <c r="B122" i="8" l="1"/>
  <c r="B123" i="8" l="1"/>
  <c r="B124" i="8" l="1"/>
  <c r="B125" i="8" l="1"/>
  <c r="B126" i="8" l="1"/>
  <c r="B127" i="8" l="1"/>
  <c r="B128" i="8" l="1"/>
  <c r="B129" i="8" l="1"/>
  <c r="B130" i="8" l="1"/>
  <c r="B131" i="8" l="1"/>
  <c r="B132" i="8" l="1"/>
  <c r="B133" i="8" l="1"/>
  <c r="B134" i="8" l="1"/>
  <c r="B135" i="8" l="1"/>
  <c r="B136" i="8" l="1"/>
  <c r="B137" i="8" l="1"/>
  <c r="B138" i="8" l="1"/>
  <c r="B139" i="8" l="1"/>
  <c r="B140" i="8" l="1"/>
  <c r="B141" i="8" l="1"/>
  <c r="B142" i="8" l="1"/>
  <c r="B143" i="8" l="1"/>
  <c r="B144" i="8" l="1"/>
  <c r="B145" i="8" l="1"/>
  <c r="B146" i="8" l="1"/>
  <c r="B147" i="8" l="1"/>
  <c r="B148" i="8" l="1"/>
  <c r="B149" i="8" l="1"/>
  <c r="B150" i="8" l="1"/>
  <c r="B151" i="8" l="1"/>
  <c r="B152" i="8" l="1"/>
  <c r="B153" i="8" l="1"/>
  <c r="B154" i="8" l="1"/>
  <c r="B155" i="8" l="1"/>
  <c r="B156" i="8" s="1"/>
  <c r="B157" i="8" s="1"/>
  <c r="B158" i="8" s="1"/>
  <c r="B159" i="8" s="1"/>
  <c r="B160" i="8" s="1"/>
  <c r="B161" i="8" s="1"/>
  <c r="B162" i="8" s="1"/>
  <c r="B163" i="8" s="1"/>
  <c r="B164" i="8" s="1"/>
  <c r="B165" i="8" s="1"/>
  <c r="B166" i="8" s="1"/>
  <c r="E19" i="7" l="1"/>
  <c r="E27" i="7"/>
  <c r="E30" i="7"/>
  <c r="E20" i="7"/>
  <c r="E28" i="7"/>
  <c r="E21" i="7"/>
  <c r="E29" i="7"/>
  <c r="E22" i="7"/>
  <c r="E23" i="7"/>
  <c r="E31" i="7"/>
  <c r="E24" i="7"/>
  <c r="E25" i="7"/>
  <c r="E18" i="7"/>
  <c r="E26" i="7"/>
  <c r="D16" i="7"/>
  <c r="D11" i="7"/>
  <c r="D12" i="7"/>
  <c r="D10" i="7"/>
  <c r="D14" i="7"/>
  <c r="D15" i="7"/>
  <c r="D13" i="7"/>
  <c r="D1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tc={38540D56-B87E-44C6-A630-0D78B740A25A}</author>
    <author>tc={D26C14C9-2B56-4E0F-A744-03666451423A}</author>
  </authors>
  <commentList>
    <comment ref="J101" authorId="0" shapeId="0" xr:uid="{38540D56-B87E-44C6-A630-0D78B740A25A}">
      <text>
        <t xml:space="preserve">[Threaded comment]
Your version of Excel allows you to read this threaded comment; however, any edits to it will get removed if the file is opened in a newer version of Excel. Learn more: https://go.microsoft.com/fwlink/?linkid=870924
Comment:
    This is per student, per kilometre, per year? </t>
      </text>
    </comment>
    <comment ref="J102" authorId="1" shapeId="0" xr:uid="{D26C14C9-2B56-4E0F-A744-03666451423A}">
      <text>
        <t xml:space="preserve">[Threaded comment]
Your version of Excel allows you to read this threaded comment; however, any edits to it will get removed if the file is opened in a newer version of Excel. Learn more: https://go.microsoft.com/fwlink/?linkid=870924
Comment:
    This one is also per year. They both seem far too high to me.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C10" authorId="0" shapeId="0" xr:uid="{97FEBF7A-29EC-4839-860E-360185E3A3C0}">
      <text>
        <r>
          <rPr>
            <sz val="11"/>
            <color indexed="81"/>
            <rFont val="Tahoma"/>
            <family val="2"/>
          </rPr>
          <t>Unless otherwise specified, reference period of each index: 2011–12 = 100.0.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24" authorId="0" shapeId="0" xr:uid="{38ED56E6-5B6D-4E9F-A70D-3EFCD383676F}">
      <text>
        <r>
          <rPr>
            <sz val="9"/>
            <color indexed="81"/>
            <rFont val="Tahoma"/>
            <family val="2"/>
          </rPr>
          <t>Refers to series collected at quarterly and lesser frequencies only.
Indicates which month in the collection period the data refers to.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tc={24552BEC-9A39-41CE-8A98-A62AB6F10E59}</author>
    <author>tc={0E330B89-EDE9-4954-8850-F5C5D92F3B89}</author>
    <author>tc={6127B7E6-9790-4BAC-9B71-884AEB6FED75}</author>
    <author>tc={75CF6008-1781-47A1-BE68-C919C81CFF52}</author>
    <author>tc={0254272B-7F19-4E4C-9580-858E2AB03380}</author>
    <author>tc={6E488B29-0A44-47DD-BD9C-70A8BADE0C89}</author>
  </authors>
  <commentList>
    <comment ref="A6" authorId="0" shapeId="0" xr:uid="{24552BEC-9A39-41CE-8A98-A62AB6F10E59}">
      <text>
        <t>[Threaded comment]
Your version of Excel allows you to read this threaded comment; however, any edits to it will get removed if the file is opened in a newer version of Excel. Learn more: https://go.microsoft.com/fwlink/?linkid=870924
Comment:
    The value of travel time should be derived from the opportunity cost of earnings. If students have no earnings why is their travel time cost valued the same as parents</t>
      </text>
    </comment>
    <comment ref="A7" authorId="1" shapeId="0" xr:uid="{0E330B89-EDE9-4954-8850-F5C5D92F3B89}">
      <text>
        <t>[Threaded comment]
Your version of Excel allows you to read this threaded comment; however, any edits to it will get removed if the file is opened in a newer version of Excel. Learn more: https://go.microsoft.com/fwlink/?linkid=870924
Comment:
    Same as above comment</t>
      </text>
    </comment>
    <comment ref="A8" authorId="2" shapeId="0" xr:uid="{6127B7E6-9790-4BAC-9B71-884AEB6FED75}">
      <text>
        <t xml:space="preserve">[Threaded comment]
Your version of Excel allows you to read this threaded comment; however, any edits to it will get removed if the file is opened in a newer version of Excel. Learn more: https://go.microsoft.com/fwlink/?linkid=870924
Comment:
    Escalation type here is listed as WPI. Education CBA framework uses AWE to calculate lifetime wage value
   </t>
      </text>
    </comment>
    <comment ref="A16" authorId="3" shapeId="0" xr:uid="{75CF6008-1781-47A1-BE68-C919C81CFF52}">
      <text>
        <t>[Threaded comment]
Your version of Excel allows you to read this threaded comment; however, any edits to it will get removed if the file is opened in a newer version of Excel. Learn more: https://go.microsoft.com/fwlink/?linkid=870924
Comment:
    Same as above, should the escalation be for AWE? WPI as a measure is better for period to period wage growth, whilst AWE allows for a snapshot of wages in a point in time. AWE is generally used for long-term wage growth since it captures compositional and structural factors that affect wages. Given that, ACOE would be a broader measure to includes all forms of remuneration - ideally this would affect total lifetime earnings (including non-monetary compensation)</t>
      </text>
    </comment>
    <comment ref="A18" authorId="4" shapeId="0" xr:uid="{0254272B-7F19-4E4C-9580-858E2AB03380}">
      <text>
        <t>[Threaded comment]
Your version of Excel allows you to read this threaded comment; however, any edits to it will get removed if the file is opened in a newer version of Excel. Learn more: https://go.microsoft.com/fwlink/?linkid=870924
Comment:
    Again, in the framework since the quantification is based on the opportunity cost of earnings from full-time lifelong care (which is calculated by average full-time ordinary weekly earnings {from AWE}) this should be escalated by AWE
Reply:
    Note, for all WPI vs AWE escalation comments, the escalation factor from AWE is slightly lower, by about ~1 per cent</t>
      </text>
    </comment>
    <comment ref="A23" authorId="5" shapeId="0" xr:uid="{6E488B29-0A44-47DD-BD9C-70A8BADE0C89}">
      <text>
        <t>[Threaded comment]
Your version of Excel allows you to read this threaded comment; however, any edits to it will get removed if the file is opened in a newer version of Excel. Learn more: https://go.microsoft.com/fwlink/?linkid=870924
Comment:
    Should this be disaggregated into Primary vs High school - due to the different consumption habits of lunches</t>
      </text>
    </comment>
  </commentList>
</comments>
</file>

<file path=xl/sharedStrings.xml><?xml version="1.0" encoding="utf-8"?>
<sst xmlns="http://schemas.openxmlformats.org/spreadsheetml/2006/main" count="2819" uniqueCount="833">
  <si>
    <t xml:space="preserve"> NSW GOVERNMENT - OFFICIAL</t>
  </si>
  <si>
    <t xml:space="preserve">Centre for Economic Evidence
</t>
  </si>
  <si>
    <t>What is the OVD?</t>
  </si>
  <si>
    <r>
      <rPr>
        <sz val="10"/>
        <color rgb="FF000000"/>
        <rFont val="Public Sans Light"/>
      </rPr>
      <t>The OVD is a repository of quality assured outcome values and parameters aimed at helping with the estimation of</t>
    </r>
    <r>
      <rPr>
        <sz val="10"/>
        <color rgb="FFFF0000"/>
        <rFont val="Public Sans Light"/>
      </rPr>
      <t xml:space="preserve"> </t>
    </r>
    <r>
      <rPr>
        <sz val="10"/>
        <color rgb="FF000000"/>
        <rFont val="Public Sans Light"/>
      </rPr>
      <t xml:space="preserve">economic and social outcomes in cost-benefit analysis (CBA). They are neither exhaustive nor mandatory. The values have been collected by NSW Treasury from government agencies, CBA frameworks, and historical CBAs. </t>
    </r>
  </si>
  <si>
    <t>Using the OVD</t>
  </si>
  <si>
    <t>Outcome values are in the 'OVD' tab.
Users should consider the relevance and appropriateness of using OVD values on a case-by-case basis. Large or complex projects may require project-specific parameters rather than standard parameters. Parameters taken from the OVD should remain subject to analysis and the basis for any parameter’s inclusion in a CBA should be documented in the CBA report accordingly. 
Values are escalated to current year dollars using either the consumer, wage, or producer price index depending on which is most relevant to the parameter in question.</t>
  </si>
  <si>
    <t>Related documents</t>
  </si>
  <si>
    <t>The OVD should be used in conjunction with existing CBA, business case and evaluation guidance.</t>
  </si>
  <si>
    <t>1. NSW Government Guide to Cost-Benefit Analysis</t>
  </si>
  <si>
    <t>https://www.treasury.nsw.gov.au/information-public-entities/centre-for-economic-evidence/guidelines-cost-benefit-analysis</t>
  </si>
  <si>
    <t>2. Business Case Guidelines</t>
  </si>
  <si>
    <t>https://www.treasury.nsw.gov.au/information-public-entities/centre-for-economic-evidence/nsw-business-case-policy-and-guidelines</t>
  </si>
  <si>
    <t>3. Evaluation Guidelines</t>
  </si>
  <si>
    <t>https://www.treasury.nsw.gov.au/documents/tpg22-22-policy-and-guidelines-evaluation</t>
  </si>
  <si>
    <t>Contacts</t>
  </si>
  <si>
    <t>For queries and feedback related to the OVD, please contact</t>
  </si>
  <si>
    <r>
      <rPr>
        <b/>
        <sz val="10"/>
        <rFont val="Public Sans Light"/>
      </rPr>
      <t>NSW Treasury, Centre for Economic Evidence (CEE)</t>
    </r>
    <r>
      <rPr>
        <sz val="10"/>
        <rFont val="Public Sans Light"/>
      </rPr>
      <t xml:space="preserve">
Email: cee@treasury.nsw.gov.au.</t>
    </r>
  </si>
  <si>
    <t>Disclaimer</t>
  </si>
  <si>
    <t>The State of New South Wales, including the NSW Treasury (“Treasury”), does not give any warranty, guarantee or representation about the accuracy, currency or completeness of any information contained in this document (including, without limitation, any information included in the document which was provided by third parties). The State of New South Wales (including Treasury) provides this document without assumption of a duty of care to any person. 
To the fullest extent permitted by law, the State of New South Wales (including Treasury) excludes all liability in relation to the information contained in this document or for any injury, expense loss, or damage whatsoever (including without limitation liability for negligence and consequential losses) suffered or incurred by any person acting, or purporting to act in reliance upon any information contained herein. 
Information supplied in internet links is not the responsibility of the State of New South Wales or its employees. Issues with accuracy or validity of the information supplied should be directed to the appropriate company. Users should be aware that the contents of this information package are likely to change in time.
Interactions with companies listed in this information package are not the responsibility of the State of New South Wales or its employees.</t>
  </si>
  <si>
    <t>Last updated December 2024</t>
  </si>
  <si>
    <t>Field Name</t>
  </si>
  <si>
    <t>Description</t>
  </si>
  <si>
    <t>Agency/Portfolio</t>
  </si>
  <si>
    <t>Agency/Portfolio the value most closely relates to</t>
  </si>
  <si>
    <t>Domain</t>
  </si>
  <si>
    <t>Adapted from the NSW Human Services Outcomes Framework (9 domains classified by NSW Treasury)</t>
  </si>
  <si>
    <t>Parameter</t>
  </si>
  <si>
    <t>Parameter name</t>
  </si>
  <si>
    <t>Parameter description</t>
  </si>
  <si>
    <t>Description of the parameter</t>
  </si>
  <si>
    <t>Reference year</t>
  </si>
  <si>
    <t>Year which the parameter relates to</t>
  </si>
  <si>
    <t>Value in reference year ($)</t>
  </si>
  <si>
    <t>Measured in dollar terms, based on the reference year</t>
  </si>
  <si>
    <t>Escalation type</t>
  </si>
  <si>
    <t>The measurement/index used to escalate the value from the reference year to the current year</t>
  </si>
  <si>
    <t>Indexation rate</t>
  </si>
  <si>
    <t>Yearly escalation value</t>
  </si>
  <si>
    <t>Current value (2024) ($)</t>
  </si>
  <si>
    <t>Adjusted value to current year (2024)</t>
  </si>
  <si>
    <t>Unit</t>
  </si>
  <si>
    <t>Unit the parameter is measured in</t>
  </si>
  <si>
    <t>Data source</t>
  </si>
  <si>
    <t>Where the parameter is found</t>
  </si>
  <si>
    <t>Australian or international source</t>
  </si>
  <si>
    <t>Whether the source is Australian, or from international literature</t>
  </si>
  <si>
    <t>Valuation methodology</t>
  </si>
  <si>
    <t>Methodology used for valuation</t>
  </si>
  <si>
    <t>Relevant stakeholder</t>
  </si>
  <si>
    <t>Stakeholder the value applies to (public or private)</t>
  </si>
  <si>
    <t>Notes for use</t>
  </si>
  <si>
    <t>Supporting information on the parameter value (where applicable)</t>
  </si>
  <si>
    <t>Outcome Values Database</t>
  </si>
  <si>
    <t>Centre for Economic Evidence</t>
  </si>
  <si>
    <t>Commonwealth Government</t>
  </si>
  <si>
    <t>Health</t>
  </si>
  <si>
    <t>Value of statistical life (VSL)</t>
  </si>
  <si>
    <t>An estimate of the value society places on reducing the risk of losing a life. Assumed to be the life of a young adult with at least 40 years of life ahead.</t>
  </si>
  <si>
    <t>CPI</t>
  </si>
  <si>
    <t>Per person</t>
  </si>
  <si>
    <t>Department of the Prime Minister and Cabinet; Office of Best Practice Regulation. 'Best Practice Regulation Guidance Note
Value of statistical life', August 2021. https://obpr.pmc.gov.au/resources/guidance-assessing-impacts/value-statistical-life</t>
  </si>
  <si>
    <t>Australian</t>
  </si>
  <si>
    <t>Private</t>
  </si>
  <si>
    <t>Value of statistical life year (VSLY)</t>
  </si>
  <si>
    <t>Per year</t>
  </si>
  <si>
    <t>Economic</t>
  </si>
  <si>
    <t>National minimum wage per hour</t>
  </si>
  <si>
    <t xml:space="preserve">The national minimum wages sets how much an employer who is in the national system can pay an employee. </t>
  </si>
  <si>
    <t>Per hour</t>
  </si>
  <si>
    <t>Australian Government, Fair Work Commission  (https://www.fwc.gov.au/agreements-awards/minimum-wages-and-conditions/national-minimum-wage)</t>
  </si>
  <si>
    <t>National minimum wage per week</t>
  </si>
  <si>
    <t xml:space="preserve">Based on a week of 38 ordinary hours, the national minimum wage is $915.90  ($24.10 per hour x 38 ordinary hours) </t>
  </si>
  <si>
    <t>Per week</t>
  </si>
  <si>
    <t>Average cost of mental health disorder treatment - Depression/Anxiety/PTSD</t>
  </si>
  <si>
    <t>Average cost of mental health disorder treatment - Depression</t>
  </si>
  <si>
    <t xml:space="preserve">Per person </t>
  </si>
  <si>
    <t>AIHW Table EXP.3 (recurrent expenditure on NSW specialised mental health services), AIHW Table EXP.3 (Australian Government Medicare expenditure on NSW specialised mental health services),AIHW Table MBS.3 (people received Medicare-subsidised mental-health specific services)</t>
  </si>
  <si>
    <t>Public</t>
  </si>
  <si>
    <t>Communities and Justice</t>
  </si>
  <si>
    <t xml:space="preserve">Relocating a single social housing resident from underutilised 4- or more bedroom dwelling to 1-bedroom dwelling </t>
  </si>
  <si>
    <t xml:space="preserve">A large portion of the social housing dwelling stock is under-utilised. Often this is because household profiles change (such as when children get older and move out of home) and a dwelling is no longer appropriate for the remaining residents and too large leading to under-occupancy. This benefit captures the value to Department of Communities and Justice (DCJ) of when a single (or couple tenant) is voluntarily re-located from a 4-or more bedroom to a 1-bedroom dwelling, thereby making the larger dwelling available to a larger household. </t>
  </si>
  <si>
    <t xml:space="preserve">Per dwelling over 5 years </t>
  </si>
  <si>
    <t>Department of Communities and Justice (DCJ) Benefits Menu</t>
  </si>
  <si>
    <t xml:space="preserve">Avoiding a community consultation session from improved relationship with the general community </t>
  </si>
  <si>
    <t xml:space="preserve">Ongoing engagement with the community helps us to build good relationship with our clients and stakeholders in the neighbourhood, which may result in less consultation required when new initiatives are announced. This measure demonstrates the benefit of avoiding one community consultation because of good ongoing relationship with our clients and stakeholders. </t>
  </si>
  <si>
    <t>WPI</t>
  </si>
  <si>
    <t xml:space="preserve">Per consultation per episode </t>
  </si>
  <si>
    <t xml:space="preserve">Detection of an undisclosed adult resident in social housing </t>
  </si>
  <si>
    <t xml:space="preserve">Social housing rents are typically determined based on the income of the household – notionally, 25% of household income. Department of Communities and Justice (DCJ) relies on tenants to disclose changes in household members because this changes the rent payable. Deliberate non-disclosure of household members to avoid rent increases is fraud and undermines the financial sustainability of social housing. This benefit captures the value to DCJ of initiatives such as amnesties and fraud investigations which successfully uncover undisclosed residents and result in additional rent payable. </t>
  </si>
  <si>
    <t xml:space="preserve">Relocating a single social housing resident from underutilised 2-bedroom dwelling to 1-bedroom dwelling </t>
  </si>
  <si>
    <t xml:space="preserve">A large portion of the social housing dwelling stock is under-utilised. Often this is because household profiles change (such as when children get older and move out of home) and a dwelling is no longer appropriate for the remaining residents and too large leading to under-occupancy. This benefit captures the value to Department of Communities and Justice (DCJ) of when a single (or couple tenant) is voluntarily re-located from a 2-bedroom to a 1-bedroom dwelling, thereby making the larger dwelling available to a larger household. </t>
  </si>
  <si>
    <t xml:space="preserve">Relocating a single social housing resident from underutilised 3-bedroom dwelling to 1-bedroom dwelling </t>
  </si>
  <si>
    <t xml:space="preserve">A large portion of the social housing dwelling stock is under-utilised. Often this is because household profiles change (such as when children get older and move out of home) and a dwelling is no longer appropriate for the remaining residents and too large leading to under-occupancy. This benefit captures the value to Department of Communities and Justice (DCJ) of when a single (or couple tenant) is voluntarily re-located from a 3-bedroom to a 1-bedroom dwelling, thereby making the larger dwelling available to a larger household. </t>
  </si>
  <si>
    <t xml:space="preserve">An unemployed social housing tenant finds full-time work </t>
  </si>
  <si>
    <t xml:space="preserve">The overwhelming share of social housing residents rely on income support for income. For people with the capacity to leave social housing, obtaining meaningful employment is often a precursor. Work and employment also translates into increased rents payable under the social housing income-based rent model. This benefit captures the financial benefit to Department of Communities and Justice (DCJ) of a tenant obtaining full time employment (from a base of unemployment) and thereby paying higher rent. We assume that eligibility is not affected by employment. </t>
  </si>
  <si>
    <t xml:space="preserve">Per person per episode </t>
  </si>
  <si>
    <t xml:space="preserve">An unemployed social housing tenant finds part-time work </t>
  </si>
  <si>
    <t xml:space="preserve">The overwhelming share of social housing residents rely on income support for income. For people with the capacity to leave social housing, obtaining meaningful employment is often a precursor. Work and employment also translates into increased rents payable under the social housing income-based rent model. This benefit captures the financial benefit to Department of Communities and Justice (DCJ) of a tenant obtaining full time employment (from a base of unemployment) and thereby paying higher rent. </t>
  </si>
  <si>
    <t xml:space="preserve">Avoided cost to government of delay in criminal court, for those held in prison awaiting trial, who are found not guilty </t>
  </si>
  <si>
    <t xml:space="preserve">Per person per day </t>
  </si>
  <si>
    <t xml:space="preserve">Avoided cost of delay in criminal court, for those released on bail </t>
  </si>
  <si>
    <t>This avoided cost is to the person, rather than to the government</t>
  </si>
  <si>
    <t xml:space="preserve">Avoided personal cost of delay in criminal court, for those held in prison awaiting trial, who are found not guilty </t>
  </si>
  <si>
    <t>Represents avoided personal costs such as loss of wages while in prison, reduction in employability when they leave prison, loss of leisure time, inability to care for children, etc.</t>
  </si>
  <si>
    <t>Education and skills</t>
  </si>
  <si>
    <t xml:space="preserve">Client avoids the need for special support in primary education </t>
  </si>
  <si>
    <t xml:space="preserve">Children with a disadvantage may require addition support in their education. This measure demonstrates the value of support that helps children break their disadvantage and alleviate the need of additional support at school. </t>
  </si>
  <si>
    <t xml:space="preserve">Per person per annum </t>
  </si>
  <si>
    <t xml:space="preserve">Client achieves NAPLAN National Minimum Standard </t>
  </si>
  <si>
    <t xml:space="preserve">A significant proportion of children in social housing do not meet at least one of the NAPLAN minimum standard. It is less likely that these children will complete Year 12. This measure demonstrates the value of a program that result in uplifting the NAPLAN results of the client to at least meet the minimum standard. </t>
  </si>
  <si>
    <t xml:space="preserve">Per person per lifetime </t>
  </si>
  <si>
    <t xml:space="preserve">Client avoids the need for special support in secondary education </t>
  </si>
  <si>
    <t xml:space="preserve">Client increases school attendance in Year 7 from below 80% to over 80% </t>
  </si>
  <si>
    <t xml:space="preserve">Research has shown that student who are more engaged in their early years of education are more likely to complete Year 12. This measure demonstrates the benefit of improving school attendance at Year 7 by comparing the lifetime earning of having a School Certificate vs a Higher School Certificate in their education attainment. </t>
  </si>
  <si>
    <t xml:space="preserve">Child avoids grade repetition - primary </t>
  </si>
  <si>
    <t xml:space="preserve">When students repeat a grade it represents a cost to government. Consequently, programs that help students to avoid repeating a grade can result in a benefit to government. This benefit is based on the average expenditure per student per year in government primary schools. </t>
  </si>
  <si>
    <t xml:space="preserve">Child avoids grade repetition - secondary </t>
  </si>
  <si>
    <t xml:space="preserve">When students repeat a grade it represents a cost to government. Consequently, programs that help students to avoid repeating a grade can result in a benefit to government. This benefit is based on the average expenditure per student per year in government secondary schools. </t>
  </si>
  <si>
    <t>Improved expected income retraining a mature worker to a tertiary certificate III or IV level</t>
  </si>
  <si>
    <t xml:space="preserve">This benefit measures the discounted lifetime earning of a mature worker retraining by completing a Tertiary Certificate III or IV compared to just completing year 10. </t>
  </si>
  <si>
    <t>Per person per lifetime</t>
  </si>
  <si>
    <t>Expected income with a School Certificate (Year 10) compared to just completing Year 9</t>
  </si>
  <si>
    <t>Individuals with higher education attainment generally earns a higher income. This benefit measures the discounted lifetime earning of completing year 10 as opposed to just year 9.</t>
  </si>
  <si>
    <t>Expected income with a Higher School Certificate (Year 12) compared to just completing Year 10</t>
  </si>
  <si>
    <t xml:space="preserve">Individuals with higher education attainment generally earns a higher income. This benefit measures the discounted lifetime earning of completing HSC Year 12 compared to just completing Year 10. </t>
  </si>
  <si>
    <t>Expected income with a Tertiary Certificate (Certificate III or IV) compared to just completing Year 12</t>
  </si>
  <si>
    <t xml:space="preserve">Individuals with higher education attainment generally earns a higher income. This benefit measures the discounted lifetime earning of completing a Tertiary Certificate III or IV compared to just completing year 12. </t>
  </si>
  <si>
    <t xml:space="preserve">Expected income with an Advanced Diploma compared to just completing Year 12 </t>
  </si>
  <si>
    <t xml:space="preserve">Individuals with higher education attainment generally earn a higher income. This benefit measures the discounted lifetime earning of completing an Advanced diploma compared to just completing year 12. </t>
  </si>
  <si>
    <t>Expected income with a Bachelor degree and above compared to just completing Year 12</t>
  </si>
  <si>
    <t xml:space="preserve">Individuals with higher education attainment generally earns a higher income. This benefit measures the discounted lifetime earning of completing a Bachelor degree compared to just completing year 12. </t>
  </si>
  <si>
    <t xml:space="preserve">Health </t>
  </si>
  <si>
    <t xml:space="preserve">Client avoids being admitted to hospital as a result of intervention </t>
  </si>
  <si>
    <t xml:space="preserve">Some initiatives (such as wraparound and casework-style services) to improve support to vulnerable people can improve access to primary healthcare. This can have the direct benefit of addressing health problems early and thereby avoid more expensive (and avoidable) health treatment for more acute conditions. This benefit, measured per day, is applicable to when it can be demonstrated that an initiative has resulted in fewer hospitalisation days as compared to a comparison group. </t>
  </si>
  <si>
    <t>PPI - Medical</t>
  </si>
  <si>
    <t xml:space="preserve">Client with chronic health condition (e.g. diabetes) able to access treatment </t>
  </si>
  <si>
    <t xml:space="preserve">This captures the benefit to the client as opposed to the government and reflects the improved quality of life experienced through better management of chronic disease. This is an annual benefit and is suited to program benefits which are recurrent. </t>
  </si>
  <si>
    <t xml:space="preserve">Client with mental health (MH) problem otherwise unable to access MH treatment receiving treatment </t>
  </si>
  <si>
    <t xml:space="preserve">This captures the benefit to the client as opposed to the government. This is an annual benefit and is suited to program benefits which are recurrent. Obsessive-compulsive disorder (OCD) carries a weight of 0.129 (untreated) and 0.08 (treated). For panic disorders, the values are 0.173 and 0.091 respectively. Many Department of Communities and Justice (DCJ) clients have difficulty accessing services. These two conditions are chosen as representative of the suite of MH conditions afflicting DCJ clients with a reasonable prospect of treatment. The average of the difference is selected. </t>
  </si>
  <si>
    <t xml:space="preserve">Client avoids or overcomes moderate alcohol use disorder for 12 months </t>
  </si>
  <si>
    <t xml:space="preserve">These benefit values are high representing the large improvements to people's lives if addictions can be overcome. It only applies to successes (i.e. those clients who participate in programs without relapse) and not all participants. This does not pertain to a successful referral but where avoidance of moderate substance usage is directly attributable to intervention. </t>
  </si>
  <si>
    <t xml:space="preserve">Client avoids complications from diabetes as a result of intervention </t>
  </si>
  <si>
    <t xml:space="preserve">Some initiatives (such as wraparound and casework-style services) to improve support to vulnerable people can improve access to primary healthcare. This can have the direct benefit of addressing health problems early and thereby avoid more expensive (and avoidable) health treatment for older people with a heart conditions This benefit, measured per annum, is applicable to when it can be demonstrated that an initiative has resulted in fewer hospitalisation days as compared to a comparison group. </t>
  </si>
  <si>
    <t xml:space="preserve">Client avoids or overcomes moderate to severe cannabis dependence for 12 months </t>
  </si>
  <si>
    <t xml:space="preserve">These benefit values are high representing the large improvements to people's lives if addictions can be overcome without relapse. This benefit only applies to successes and not all participants. This does not pertain to a successful referral but where avoidance of moderate to severe substance usage is directly attributable to intervention. </t>
  </si>
  <si>
    <t xml:space="preserve">Client avoids or overcomes moderate to severe amphetamine dependent for 12 months </t>
  </si>
  <si>
    <t xml:space="preserve">These benefit values are high representing the large improvements to people's lives if severe addictions can be overcome without relapse. It only applies to successes and not all participants. This does not pertain to a successful referral but where avoidance of moderate to severe substance usage is directly attributable to intervention. </t>
  </si>
  <si>
    <t xml:space="preserve">Client avoids or overcomes moderate to severe opioid dependence for 12 months </t>
  </si>
  <si>
    <t xml:space="preserve">These benefit values are high representing the large improvements to people's lives if addictions can be overcome without relapse. It only applies to successes and not all participants. This does not pertain to a successful referral but where avoidance of moderate to severe substance usage is directly attributable to intervention. </t>
  </si>
  <si>
    <t xml:space="preserve">Client overcomes mild alcohol misuse for 12 months </t>
  </si>
  <si>
    <t xml:space="preserve">This captures the benefits to a client’s quality of life for avoiding mild misuse of alcohol for 12 months. This does not pertain to a successful referral but where avoidance of mild substance usage is directly attributable to intervention. </t>
  </si>
  <si>
    <t xml:space="preserve">Client overcomes mild cannabis use for 12 months </t>
  </si>
  <si>
    <t xml:space="preserve">This captures the benefits to the client’s quality of life for avoiding mild misuse of cannabis for 12 months. This does not pertain to a successful referral but where avoidance of mild substance usage is directly attributable to intervention. </t>
  </si>
  <si>
    <t xml:space="preserve">Client overcomes mild amphetamine use for 12 months </t>
  </si>
  <si>
    <t xml:space="preserve">This captures the benefits to the client’s quality of life for avoiding mild misuse of amphetamine for 12 months without relapse. This does not pertain to a successful referral but where avoidance of mild substance usage is directly attributable to intervention. </t>
  </si>
  <si>
    <t xml:space="preserve">Obese client avoids being admitted to hospital as a result of intervention </t>
  </si>
  <si>
    <t xml:space="preserve">It is well known that obesity causes additional health costs. This benefit can be applied to initiatives where it can be demonstrated that the initiatives has resulted in reduction in body mass index (BMI) from the obese (&gt;30) to healthy weight range (19-25) against a comparison group. </t>
  </si>
  <si>
    <t xml:space="preserve">Avoided ambulance call-out </t>
  </si>
  <si>
    <t xml:space="preserve">This is the average cost of an ambulance call-out in NSW i.e. per vehicle. An incident is an event that results in a demand for ambulance resources to respond. An ambulance response is a vehicle or vehicles sent to an incident. There may be multiple responses/vehicles sent to a single incident. </t>
  </si>
  <si>
    <t xml:space="preserve">A client recovering from mental health concerns can reside in social housing while receiving support </t>
  </si>
  <si>
    <t xml:space="preserve">Recovering mental health clients going through the maintenance phase may be able to reside outside a mental health facility in social housing with appropriate support as opposed to remaining as an admitted patient. </t>
  </si>
  <si>
    <t xml:space="preserve">Avoided emergency department presentation – admitted patient </t>
  </si>
  <si>
    <t xml:space="preserve">Average cost per emergency department presentation (admitted). This is the cost per emergency department presentation where the patient is admitted to hospital upon presentation. It does not include the cost of subsequent days in hospital. </t>
  </si>
  <si>
    <t xml:space="preserve">Avoided emergency department presentation - non-admitted patient </t>
  </si>
  <si>
    <t xml:space="preserve">Average cost per emergency department presentation (non-admitted). This is the cost per emergency department presentation where the patient is discharged from the emergency department. </t>
  </si>
  <si>
    <t xml:space="preserve">Avoided ambulatory mental health services </t>
  </si>
  <si>
    <t xml:space="preserve">The avoided cost of ambulatory mental health services per person, per treatment day. </t>
  </si>
  <si>
    <t xml:space="preserve">Avoided receiving opioid programs </t>
  </si>
  <si>
    <t xml:space="preserve">This is the avoided cost to government of providing opioid treatments to clients. </t>
  </si>
  <si>
    <t xml:space="preserve">Per person per quarter </t>
  </si>
  <si>
    <t xml:space="preserve">Avoided hospital costs for assault victims, sexual offence victims and murder victims (aged 16 years and over) </t>
  </si>
  <si>
    <t>The avoided hospital costs (ED presentation, and hospital admission) per assault victim, sexual offence victim and murder victim</t>
  </si>
  <si>
    <t>Child avoids or overcomes anxiety</t>
  </si>
  <si>
    <t>This benefit measures the increased Medicare cost (Medicare Benefits Schedule and Pharmaceutical Benefits Scheme) that government incurs from children aged 4-17 who have been diagnosed with anxiety in the last 12 months. It is the difference between average Medicare expenditure in the last 12 months on a child with anxiety and a child without any mental disorder.</t>
  </si>
  <si>
    <t>Child avoids or overcomes depression</t>
  </si>
  <si>
    <t>This benefit measures the increased Medicare cost (Medicare Benefits Schedule and Pharmaceutical Benefits Scheme) that government incurs from children aged 4-17 who have been diagnosed with depression in the last 12 months. It is the difference between average Medicare expenditure in the last 12 months on a child with depression and a child without any mental disorder.</t>
  </si>
  <si>
    <t>Child avoids or overcomes being overweight</t>
  </si>
  <si>
    <t>This benefit measures the increased Medicare cost (Medicare Benefits Schedule and Pharmaceutical Benefits Scheme) that government incurs from children aged 6-13 who are overweight. It is the difference between predicted Medicare expenditure on an overweight child and a child of normal weight. This benefit only includes avoided acute care costs and does not factor in higher long term healthcare costs from childhood obesity.</t>
  </si>
  <si>
    <t>Avoided carer costs from absenteeism due to childhood obesity</t>
  </si>
  <si>
    <t>This benefit measures the increased Medicare cost (Medicare Benefits Schedule and Pharmaceutical Benefits Scheme) that government incurs from children aged 6-13 who are obese. It is the difference between predicted Medicare expenditure on an obese child and a child of normal weight. This benefit only includes avoided acute care costs and does not factor in higher long term healthcare costs from childhood obesity.</t>
  </si>
  <si>
    <t>Home</t>
  </si>
  <si>
    <t xml:space="preserve">Tenant avoids eviction in social housing </t>
  </si>
  <si>
    <t>Typically when a social housing tenant is evicted from their accommodation, they have nowhere to go and
would require support such as temporary accommodation and homelessness support. These clients are also
expected to re-apply for social housing. This measure demonstrates the value to helping the tenants to sustain
their tenancy and avoid cycling between homelessness and social housing.</t>
  </si>
  <si>
    <t xml:space="preserve">Per household per episode </t>
  </si>
  <si>
    <t xml:space="preserve">Senior clients can live at home with support and avoid going into residential care </t>
  </si>
  <si>
    <t>Programs that support seniors to continue living in their own home means that they do not have to move into
residential aged care. This measure shows the avoided cost to government of providing aged care if appropriate
supports enable seniors to live in their own home.</t>
  </si>
  <si>
    <t xml:space="preserve">Client positively exits social housing to private rental with low-level Private Rental Assistance support </t>
  </si>
  <si>
    <t>This benefit reflects a positive exit from social housing whereby the client is partially self-sufficient by renting
in the private market with the help of PRA.</t>
  </si>
  <si>
    <t xml:space="preserve">Homeless client in long term accommodation receiving multiple Specialist Homelessness Services (SHS) services is assigned a social housing dwelling </t>
  </si>
  <si>
    <t xml:space="preserve">This captures the benefit of assigning a homeless person receiving multiple SHS services to a social housing dwelling reflecting a shift to a lower level of service i.e. lower liability. Clients who have persistently use homelessness services carry a higher cost to the housing support system and have worse outcomes than stable social housing tenancies. </t>
  </si>
  <si>
    <t xml:space="preserve">Client exits from the social housing waitlist and no longer requires a service </t>
  </si>
  <si>
    <t xml:space="preserve">This benefit captures a positive exit from social housing system where the client becomes self-sufficient and no longer requires housing assistance. </t>
  </si>
  <si>
    <t xml:space="preserve">Client receiving low-level Private Rental Assistance support in private market becomes independent </t>
  </si>
  <si>
    <t xml:space="preserve">This captures the benefit of a client that was receiving low level private rental assistance (PRA) support in the private market becoming self-sufficient and no longer requiring housing assistance. Low-level PRA products includes Tenancy Facilitation, Tenancy Guarantee, Private Rental Brokerage Service, RentStart or StartSafely. It excludes Private Rental Subsidy and Rent Choice. </t>
  </si>
  <si>
    <t>Social housing client experiences improved customer satisfaction with tenancy management services</t>
  </si>
  <si>
    <t>Some initiatives aim to improve customer experience for recipients of social housing, related to tenancy management satisfaction. This is a broader economic benefit accruing to the individual (i.e., a household) as analysis shows they have an appetite to spend more than minimally required on their housing experience, such as amenity of their current dwelling. This benefit captures the willingness to pay per household for mproved dayto-day experience of people living in social housing.</t>
  </si>
  <si>
    <t>Per household per annum</t>
  </si>
  <si>
    <t>Client avoids entering crisis accommodation (small to medium refuge)</t>
  </si>
  <si>
    <t>Specialist Homelessness Services (SHS) provide crisis accommodation to households or individuals who are homeless. Where an initiative prevents a household at risk of being homeless from requiring this support (i.e.the household remains in their home or supported through other social housing products), this benefit represents the avoided cost to government of providing crisis accommodation in a small to medium refuge to a household. A small-to-medium refuge is a refuge with 14 or less accommodation units, where an accommodation unit refers to a bedroom or dwelling suitable for one household.</t>
  </si>
  <si>
    <t>Client avoids entering crisis accommodation (large refuge)</t>
  </si>
  <si>
    <t>Specialist Homelessness Services (SHS) provide crisis accommodation to households or individuals who are homeless. Where an initiative prevents a household at risk of being homeless from requiring this support (i.e.the household remains in their home or supported through other social housing products), this benefit represents the avoided cost to government of providing crisis accommodation in a large refuge to a household. A large refuge is a refuge with 15 or more accommodation units, where an accommodation unit refers to a bedroom or dwelling suitable for one household.</t>
  </si>
  <si>
    <t>Client avoids receiving Specialist Homelessness Services case management support</t>
  </si>
  <si>
    <t>Specialist Homelessness Services (SHS) provide case management support to clients who are homeless or at risk of homelessness. Where an initiative prevents a client from needing SHS case management, this represents the avoided cost to government of providing SHS case management services to a household. This benefit refers to case management support with a service duration of more than one day and excludes provision of SHS accommodation (crisis accommodation or transitional housing).</t>
  </si>
  <si>
    <t>Client avoids rough sleeping</t>
  </si>
  <si>
    <t>This is the benefit accruing to an individual from avoiding rough sleeping by being housed appropriately in stable accommodation. Rough sleeping is the most severe and visible form of homelessness and includes individuals who are street sleeping, sleeping in parks, squatting, staying in cars or living in improvised dwellings. It corresponds to the Australian Bureau of Statistics’ (ABS) homelessness operational group of “persons living in improvised buildings, tents or sleeping out”. This benefit value is based on the estimated net present cost of constructing a new 1-bedroom public housing dwelling and providing a tenancy to a single individual over 25 years. It represents the amount that government, in the absence of any fiscal constraints, is willing to pay to house a rough sleeper.</t>
  </si>
  <si>
    <t>per person per night</t>
  </si>
  <si>
    <t>Client avoids couch surfing</t>
  </si>
  <si>
    <t>This is the benefit accruing to an individual from avoiding couch surfing by being housed appropriately in stable accommodation. Couch surfing is a form of secondary homelessness where an individual temporarily stays with a friend or relative and has no fixed address. It corresponds to the Australian Bureau of Statistics’ (ABS) homelessness operational group of “persons staying temporarily with other households”. This cohort is demographically different to rough sleepers and likewise requires different supports to transition into stable
housing. As such, a separate benefit value has been deduced which is based on the couch surfer moving into a house share arrangement.</t>
  </si>
  <si>
    <t>Client avoids living in an overcrowded dwelling</t>
  </si>
  <si>
    <t>This is the benefit accruing to an individual from being rehoused in an appropriately sized dwelling from an overcrowded dwelling. The Canadian National Occupancy Standard (CNOS) is the measure used to determine the number of bedrooms required by a household. A dwelling is considered overcrowded when the household needs one or more additional bedrooms to meet CNOS. Where a household is rehoused in an appropriately sized dwelling, this benefit should be applied to all residents. This benefit value is based on the marginal cost of a bedroom, in both the private rental market and public housing system, divided by the number of expected residents at each dwelling size.</t>
  </si>
  <si>
    <t xml:space="preserve">Avoided police call out to a client’s residence or community </t>
  </si>
  <si>
    <t xml:space="preserve">Support programs that promotes better safety can result in an avoided Police intervention. This measures shows the avoided cost of not requiring a Police intervention for an episode. </t>
  </si>
  <si>
    <t>Safety</t>
  </si>
  <si>
    <t xml:space="preserve">Avoided family and domestic violence prosecution </t>
  </si>
  <si>
    <t xml:space="preserve">In an incident of family and domestic violence where police call out is involved, it often also results in a court proceeding. This measures values the cost of police intervention as well as the court proceeding for a domestic violence prosecution. </t>
  </si>
  <si>
    <t xml:space="preserve">Reduced trauma resulting in incident of Risk of Significant Harm (ROSH) being either avoided or prevented </t>
  </si>
  <si>
    <t xml:space="preserve">This is the pain and suffering costs avoided for each incident of trauma resulting in risk of significant harm (ROSH). Post-traumatic stress disorder is a known potential consequence of child abuse. This pertains to the injury suffered by the child who is subject to abuse. PTSD carries a disability weight of 0.105. </t>
  </si>
  <si>
    <t xml:space="preserve">A client who is the subject of a ROSH report is not re-reported at ROSH in the following year </t>
  </si>
  <si>
    <t xml:space="preserve">A key aspect of work in child protection is to ensure that children reported to be at risk of significant harm (ROSH) are assessed in a timely manner, and that safety measures are in place to prevent the child from further risk of harm. This measures the value of our work that prevents the child from further risk of harm, resulting in no ROSH re-reports for the same child in the following year. </t>
  </si>
  <si>
    <t xml:space="preserve">A client deemed as in need of care and protection avoids entering in out-of-homecare (OOHC) </t>
  </si>
  <si>
    <t xml:space="preserve">Department of Communities and Justice (DCJ) delivers a range of early intervention programs to assist families where the child is deemed as in need of care. Support to help preserve the family where appropriate includes parenting skills training, counselling and other support. This measures the value of avoided liability by successfully preventing a child from entering into OOHC. </t>
  </si>
  <si>
    <t xml:space="preserve">A client in out-of-homecare (OOHC) successfully transitioned to Guardianship </t>
  </si>
  <si>
    <t xml:space="preserve">One of the positive exit pathways for clients in OOHC is transition to Guardianship. This measures the avoided liability from successfully transitioning a client from OOHC into Guardianship. </t>
  </si>
  <si>
    <t xml:space="preserve">A client in out-of-homecare (OOHC) is successfully restored with his or her family </t>
  </si>
  <si>
    <t xml:space="preserve">One of the positive exit pathways for clients in OOHC be restored with his/her family. This measures the avoided liability from successfully restoring a client to his/her family. </t>
  </si>
  <si>
    <t xml:space="preserve">Client avoids a placement breakdown or negative placement change </t>
  </si>
  <si>
    <t xml:space="preserve">Negative placement changes increase the likelihood that children in out-of-homecare (OOHC) to move into higher levels of service and potentially fall into long term instability. This measures the avoided liability from successfully preventing a negative placement change over their remaining years spent in the CP system. </t>
  </si>
  <si>
    <t xml:space="preserve">Avoided district court prosecution </t>
  </si>
  <si>
    <t xml:space="preserve">This is the avoided cost of a District Court prosecution. The cost is per criminal finalisation and encompasses Court costs, Office of the Director of Public Prosecution costs and Police costs. </t>
  </si>
  <si>
    <t xml:space="preserve">Avoided supreme court prosecution </t>
  </si>
  <si>
    <t xml:space="preserve">This is the avoided cost of a Supreme Court prosecution. The cost is per criminal finalisation and encompasses Court costs, Office of the Director of Public Prosecution costs and Police costs. </t>
  </si>
  <si>
    <t xml:space="preserve">Avoided youth custody stay </t>
  </si>
  <si>
    <t xml:space="preserve">This is defined as recurrent expenditure on detention based supervision per day, divided by the average daily number of young people subject to detention based supervision. Recurrent expenditure per day is calculated as annual recurrent expenditure divided by 365.25 and the average daily number of young people is calculated by summing the number of days each young person spends under supervision during the year (irrespective of age) and dividing this total by the number of days in the same year. This is based on current capacity - it does not anticipate the cost of capacity expansion. </t>
  </si>
  <si>
    <t xml:space="preserve">Avoided youth justice conferencing </t>
  </si>
  <si>
    <t xml:space="preserve">This is calculated as the total recurrent expenditure on group conferencing divided by the number of concluded group conferences. </t>
  </si>
  <si>
    <t xml:space="preserve">Avoided youth community corrections or parole (by not entering custody stay) </t>
  </si>
  <si>
    <t xml:space="preserve">This is defined as recurrent expenditure on community based supervision per day, divided by the average daily number of young people subject to community based supervision. Recurrent expenditure per day is calculated as annual recurrent expenditure divided by 365.25 and the average daily number of young people is calculated by summing the number of days each young person spends under supervision during the year (irrespective of age) and dividing this total by the number of days in the same year. </t>
  </si>
  <si>
    <t xml:space="preserve">Maternal age increases from 16 to 19 years </t>
  </si>
  <si>
    <t>Low maternal age is a large risk factor poor child outcomes and high cost to government. Service use declines as maternal age increases. Future use of NSW services can be as much as 3.9 times higher (for a person born to a mother 16-18 years) when maternal age is below 26 years. Service use can be reduced by delayed pregnancies (i.e. increase maternal age) and avoided pregnancies to at risk mothers. This benefit is the reduction in service use over a lifetime as when maternal age increases from 16 to 19 years old. It compares against maternal age of 26 years old as base comparison.</t>
  </si>
  <si>
    <t xml:space="preserve">Maternal age increases from 19 to 22 years </t>
  </si>
  <si>
    <t xml:space="preserve">Low maternal age is a large risk factor poor child outcomes and high cost to government. . Service use declines as maternal age increases. Future use of NSW services can be as much as 3.9 times higher (for a person born to a mother 16-18 years) when maternal age is below 26 years. Service use can be reduced by delayed pregnancies (i.e. increase maternal age) and avoided pregnancies to at risk mothers. This benefit is the reduction in service use over a lifetime as when maternal age increases from 19 to 22 years old. It compares against maternal age of 26 years old as base comparison. </t>
  </si>
  <si>
    <t xml:space="preserve">Maternal age increases from 22 to 26 years </t>
  </si>
  <si>
    <t>Low maternal age is a large risk factor poor child outcomes and high cost to government. Service use declines as maternal age increases. Future use of NSW services can be as much as 3.9 times higher (for a person born to a mother 16-18 years) when maternal age is below 26 years. Service use can be reduced by delayed pregnancies (i.e. increase maternal age) and avoided pregnancies to at risk mothers. This benefit is the reduction in service use over a lifetime as when maternal age increases from 22 to 26 years old. It compares against maternal age of 26 years old as base comparison.</t>
  </si>
  <si>
    <t xml:space="preserve">Avoided Community Supervision (Adult) </t>
  </si>
  <si>
    <t xml:space="preserve">This is the avoided cost of an adult under community-based supervision per person per day </t>
  </si>
  <si>
    <t xml:space="preserve">Avoided a youth caution from police. </t>
  </si>
  <si>
    <t xml:space="preserve">This is defined as the average time spent by police officers per caution event per person. </t>
  </si>
  <si>
    <t xml:space="preserve">Per person per caution </t>
  </si>
  <si>
    <t xml:space="preserve">Avoided Children's Court Prosecution </t>
  </si>
  <si>
    <t xml:space="preserve">This is the avoided cost of a Children's court prosecution where a case involves a young person. The avoided cost is per criminal finalisation. </t>
  </si>
  <si>
    <t xml:space="preserve">Per person per finalisation </t>
  </si>
  <si>
    <t xml:space="preserve">Avoided District Court Prosecution (youth) </t>
  </si>
  <si>
    <t xml:space="preserve">This is the avoided cost of a District court prosecution where a case involves a young person. The avoided cost is per criminal finalisation. </t>
  </si>
  <si>
    <t xml:space="preserve">Avoided Supreme Court prosecution (youth) </t>
  </si>
  <si>
    <t xml:space="preserve">This is the avoided cost of a Supreme court prosecution where a case involves a young person. The avoided cost is per criminal finalisation. </t>
  </si>
  <si>
    <t xml:space="preserve">Victim avoids incident of assault </t>
  </si>
  <si>
    <t xml:space="preserve">The benefit to a victim avoiding an assault incident accounts for the avoided pain and suffering and loss of quality of life. </t>
  </si>
  <si>
    <t xml:space="preserve">Avoided cost of victim compensation awards for an assault incident </t>
  </si>
  <si>
    <t xml:space="preserve">The avoided cost to government of victim compensation award to a victim of an assault incident. This is based on the NSW Victims Compensation Tribunal’s average victim compensation awards for assault offence incidents. </t>
  </si>
  <si>
    <t xml:space="preserve">Per person per incident </t>
  </si>
  <si>
    <t xml:space="preserve">Avoided cost of arrest for robbery </t>
  </si>
  <si>
    <t>This is the avoided cost to government (NSW Police Force) of a robbery arrest. This does not include any prosecution or court costs. This dooes not include court costs.</t>
  </si>
  <si>
    <t xml:space="preserve">Per arrest per episode </t>
  </si>
  <si>
    <t xml:space="preserve">Avoided cost of arrest for murder </t>
  </si>
  <si>
    <t xml:space="preserve">This is the avoided cost to government (NSW Police Force) of a murder arrest. This does not include any prosecution or court costs. </t>
  </si>
  <si>
    <t xml:space="preserve">Avoided cost of arrest for assault </t>
  </si>
  <si>
    <t xml:space="preserve">This is the avoided cost to government (NSW Police Force) of an assault arrest. This does not include any prosecution or court costs. </t>
  </si>
  <si>
    <t xml:space="preserve">Avoided cost of arrest for sex offences </t>
  </si>
  <si>
    <t xml:space="preserve">This is the avoided cost to government (NSW Police Force) of a sex offence arrest. This does not include any prosecution or court costs. </t>
  </si>
  <si>
    <t xml:space="preserve">Avoided cost of arrest for drug offences </t>
  </si>
  <si>
    <t xml:space="preserve">This is the avoided cost to government (NSW Police Force) of a drug offence arrest. This does not include any prosecution or court costs. </t>
  </si>
  <si>
    <t xml:space="preserve">Avoided cost of arrest for non-violent offences (break and enter, theft, motor vehicle theft) </t>
  </si>
  <si>
    <t xml:space="preserve">This is the avoided cost to government (NSW Police Force) of a non-violent offence arrest (break and enter, theft, motor vehicle theft). This does not include any prosecution or court costs. </t>
  </si>
  <si>
    <t>Avoided police cost per criminal incident</t>
  </si>
  <si>
    <t>This is the avoided cost to government (NSW Police Force) of a criminal incident. This is calculated by dividing the expenditure of NSW Police on work related to crime from the number of recorded criminal incidents. This benefit cannot be used in conjunction with other benefits relating to police arrests.</t>
  </si>
  <si>
    <t>Per incident per episode</t>
  </si>
  <si>
    <t>Avoided cost of NSW drug court program</t>
  </si>
  <si>
    <t>This is the avoided cost of a participant avoiding NSW Drug Court program. This includes court costs only: pre_x0002_program costs, report-back costs and termination/graduation costs and excludes urinalysis.</t>
  </si>
  <si>
    <t>Per person per episode</t>
  </si>
  <si>
    <t>Education</t>
  </si>
  <si>
    <t xml:space="preserve">Average travel time costs to students and parents </t>
  </si>
  <si>
    <t>This is based on a value of travel time of $17.72 (Transport for NSW, Economic Parameter Values, June 2020) per hour for two vehicle occupants (parent driver and student) at an average driving speed of 30km/hr</t>
  </si>
  <si>
    <t>Per km</t>
  </si>
  <si>
    <t>Transport for NSW, Economic Parameter Values, June 2022</t>
  </si>
  <si>
    <t xml:space="preserve">Average annual travel time costs for students who are driven to school </t>
  </si>
  <si>
    <t>This is based on the average travel time costs to students and parents (of $0.59*2 per km) plus vehicle operating costs (of $0.54 per km). This is then multiplied by by two trips per day and 195 days per school year.</t>
  </si>
  <si>
    <t>Per student per year</t>
  </si>
  <si>
    <t>Cost-Benefit Analysis Framework for School Infrastructure Investment (September 2021)</t>
  </si>
  <si>
    <t>Average annual travel time costs for students who take public transport</t>
  </si>
  <si>
    <t>This is based on the average travel time costs to students (of $0.59 per km) plus vehicle operating costs (of $2.05/km - 75% bus use and 25% train use). This is then multiplied by by two trips per day and 195 days per school year.</t>
  </si>
  <si>
    <t>Increased quality of education through reduction in overcrowding - primary school student</t>
  </si>
  <si>
    <t>Avoiding moderate crowding from schools operating at 106% capacity or above can be expected to result in an increase in test scores of 0.076 standard deviations, which is expected to lead to an increase in lifetime earnings of 1.07% for primary school students.</t>
  </si>
  <si>
    <t>Per student</t>
  </si>
  <si>
    <t>NSW Department of Education, Cost-Benefit Anlysis Framework for School Infrastructure Investment, September 2021</t>
  </si>
  <si>
    <t>Increased quality of education through reduction in overcrowding - high school student</t>
  </si>
  <si>
    <t>Avoiding moderate crowding from schools operating at 106% capacity or above can be expected to result in an increase in test scores of 0.076 standard deviations, which is expected to lead to an increase in lifetime earnings of 0.57% for high school students.</t>
  </si>
  <si>
    <t>Net present value of lifetime reduction in care costs for a special needs student able to attend school - preschool</t>
  </si>
  <si>
    <t>Infrastructure and education environment tailored to special needs students is likely to increase their life skills such that there is a chance they will not require full-time lifelong care.</t>
  </si>
  <si>
    <t>Per school year per student</t>
  </si>
  <si>
    <t>Net present value of lifetime reduction in care costs for a special needs student able to attend school - primary school student</t>
  </si>
  <si>
    <t xml:space="preserve">Infrastructure and education environment tailored to special needs students is likely to increase their life skills such that there is a chance they will not require full-time lifelong care. </t>
  </si>
  <si>
    <t>Net present value of lifetime reduction in care costs for a special needs student able to attend school - high school student</t>
  </si>
  <si>
    <t>Benefit of increased library usage - primary school student</t>
  </si>
  <si>
    <t>Present value of increased lifetime earning as a result of increased library usage.</t>
  </si>
  <si>
    <t>Benefit of increased library usage - high school student</t>
  </si>
  <si>
    <t xml:space="preserve">Present value of increased lifetime earning as a result of increased library usage.  </t>
  </si>
  <si>
    <t>Benefit of expanding, renewing or augmenting canteens to allow for healthy food - primary school student</t>
  </si>
  <si>
    <t>Value of disability adjusted life years (DALYs) avoided as a result of upgrades to school canteen facilities that can provide for improved healthy meal service</t>
  </si>
  <si>
    <t>Benefit of expanding, renewing or augmenting canteens to allow for healthy food - high school student</t>
  </si>
  <si>
    <t>Value of an hour's worth of moderate physical activity</t>
  </si>
  <si>
    <t>Value of moderate physical activity from the decrease in playground density.</t>
  </si>
  <si>
    <t>Per student per hour</t>
  </si>
  <si>
    <t>Benefits from reduced teacher sick leave as a result of improved indoor environments</t>
  </si>
  <si>
    <t>Working in an environment with a controlled and comfortable temperature results in lower rates of sick leave an absenteeism. This creates a reduction in staffing costs, as relief teachers are required less.</t>
  </si>
  <si>
    <t>Per teacher per year</t>
  </si>
  <si>
    <t>Average yearly earnings</t>
  </si>
  <si>
    <t>Based on ABS's data on average weekly earnings in NSW.</t>
  </si>
  <si>
    <t>Per person per year</t>
  </si>
  <si>
    <t>Australian Bureau of Statistic (ABS) data on Average Weekly Earnings, NSW</t>
  </si>
  <si>
    <t>Other</t>
  </si>
  <si>
    <t>Mental Health</t>
  </si>
  <si>
    <t>Average cost per ambulance transfer</t>
  </si>
  <si>
    <t>Unit cost of the ambulanace call out for a mental health episode is based on data from NSW ambulance and updated using consumer price inflation index</t>
  </si>
  <si>
    <t>Per call out</t>
  </si>
  <si>
    <t>https://www.ambulance.nsw.gov.au/our-services/accounts-and-fees</t>
  </si>
  <si>
    <t>Average cost per mental health bed day</t>
  </si>
  <si>
    <t xml:space="preserve">Cost per mental health bed per day. Unit cost based on average cost for an inpatient psychiatric admission, derived based on data from the Australian Institute of Health and Welfare (AIHW), 2019-20 and Medicare Benefits Schedule costs. </t>
  </si>
  <si>
    <t>Mental Health Investment Decision Tool: Technical Report</t>
  </si>
  <si>
    <t>Cost of avoiding a mental health-related Emergency Department presentation</t>
  </si>
  <si>
    <t xml:space="preserve">ED Presentation Cost avoided </t>
  </si>
  <si>
    <t>Per person per ED visit</t>
  </si>
  <si>
    <t>Data from Hospital Independent Pricing Authority, National Hospital Cost Data Collection, Round 21, 2016-17.</t>
  </si>
  <si>
    <t>Average per hour cost of informal care for person with "severe" need for support</t>
  </si>
  <si>
    <t>Assumed average per hour cost to replace informal care with care provided by a suitably qualified allied health practitioner.</t>
  </si>
  <si>
    <t>Hourly wage</t>
  </si>
  <si>
    <t>Deloitte Access Economics, The Value of Informal Care in 2020. Carers Australia</t>
  </si>
  <si>
    <t>NSW Treasury</t>
  </si>
  <si>
    <t>Social and community</t>
  </si>
  <si>
    <t>Average cost of constructing a hospital</t>
  </si>
  <si>
    <t xml:space="preserve">Average cost (dollar per square meter) of total project cost, </t>
  </si>
  <si>
    <t>Per m2</t>
  </si>
  <si>
    <t>Technical Note: Flood Cost-Benefit Analysis Tool TPG23-17: Disaster Cost-Benefit Framework</t>
  </si>
  <si>
    <t>Average cost of constructing a school</t>
  </si>
  <si>
    <t>Average cost (dollar per square meter) of total project cost, inlcuding primary, secondary and tertiary as well as childcare centres and universities.</t>
  </si>
  <si>
    <t xml:space="preserve">Average construction cost of public buildings </t>
  </si>
  <si>
    <t>Average cost (dollar per square meter) of total project cost, Public buildings includes police stations, fire stations, courthouses, government offices and correctional facilities.</t>
  </si>
  <si>
    <t>Environment</t>
  </si>
  <si>
    <t>Carbon value for CBA</t>
  </si>
  <si>
    <t>Carbon emissions value (per tonne) for the purpose of preparing a CBA - FY25</t>
  </si>
  <si>
    <t>Per tonne emitted</t>
  </si>
  <si>
    <t>TPG24-34: Carbon emissions in the Investment Framework</t>
  </si>
  <si>
    <t xml:space="preserve">Public </t>
  </si>
  <si>
    <t>Carbon emissions value (per tonne) for the purpose of preparing a CBA - FY30</t>
  </si>
  <si>
    <t>Carbon emissions value (per tonne) for the purpose of preparing a CBA - FY35</t>
  </si>
  <si>
    <t>Carbon emissions value (per tonne) for the purpose of preparing a CBA - FY40</t>
  </si>
  <si>
    <t>Carbon emissions value (per tonne) for the purpose of preparing a CBA - FY45</t>
  </si>
  <si>
    <t>Carbon emissions value (per tonne) for the purpose of preparing a CBA - FY50</t>
  </si>
  <si>
    <t>Cost of Absenteeism - Depression</t>
  </si>
  <si>
    <t>Estimated Annual Cost of lost productivity/lost leisure - Depression</t>
  </si>
  <si>
    <t>Per person  per year</t>
  </si>
  <si>
    <t>Calculations by NSW Treasury that informed the Technical Note: Flood Cost-Benefit Analysis Tool TPG23-17: Disaster Cost-Benefit Framework</t>
  </si>
  <si>
    <t>Cost of Absenteeism - Anxiety Disorder</t>
  </si>
  <si>
    <t>Estimated Annual Cost of lost productivity/lost leisure - Anxiety Disorder</t>
  </si>
  <si>
    <t>Cost of Absenteeism - PTSD</t>
  </si>
  <si>
    <t>Estimated Annual Cost of lost productivity/lost leisure - PTSD</t>
  </si>
  <si>
    <t>Department of Planning, Housing and Infrastructure</t>
  </si>
  <si>
    <t>Health benefit of green spaces - physically inactive to sufficiently active</t>
  </si>
  <si>
    <t>Increasing the attractiveness of a park or establishing an attractive, large park will move some people from inactive to sufficiently active</t>
  </si>
  <si>
    <t xml:space="preserve">Per person per year </t>
  </si>
  <si>
    <t>NSW Department of Planning and Environment, Framework for Valuing Green Infrastructure and Public Spaces</t>
  </si>
  <si>
    <t xml:space="preserve">Consult the Framework for Valuing Green Infrastructure and public spaces for guidance on the catchment that this method can be applied to and assumptions around changed activity levels. </t>
  </si>
  <si>
    <t>Health benefit of green spaces - physically insufficiently active to sufficiently active</t>
  </si>
  <si>
    <t>Increasing the attractiveness of a park or establishing an attractive, large park will move some people from insufficiently active to sufficiently active</t>
  </si>
  <si>
    <t>Health benefit of green spaces - physically inactive to insufficiently active</t>
  </si>
  <si>
    <t>Increasing the attractiveness of a park or establishing an attractive, large park will move some people from inactive to insufficiently active</t>
  </si>
  <si>
    <t>Value of biodiversity benefits - terrestrial - scrublands</t>
  </si>
  <si>
    <t>Estimated using a benefit transfer approach based on previous non-market valuation studies. Values should be applied for 30 years after the green asset has been established. See the Framework for further detail</t>
  </si>
  <si>
    <t>Per household per hectare</t>
  </si>
  <si>
    <t>Value of biodiversity benefits - terrestrial - grassy woodlands</t>
  </si>
  <si>
    <t>Value of biodiversity benefits - terrestrial - wetlands</t>
  </si>
  <si>
    <t>Value of biodiversity benefits - aquatic -  wetlands</t>
  </si>
  <si>
    <t>Per household per kilometre</t>
  </si>
  <si>
    <t>Cooling costs</t>
  </si>
  <si>
    <t xml:space="preserve">Cooling costs per year per household per degree of temperature reduction </t>
  </si>
  <si>
    <t xml:space="preserve">Per year per household per degree of temperature reduction </t>
  </si>
  <si>
    <t xml:space="preserve">GHG benefits </t>
  </si>
  <si>
    <t>GHG benefits - per year per household per degree of temperature reduction</t>
  </si>
  <si>
    <t>Per year per household per degree of temperature reduction</t>
  </si>
  <si>
    <t xml:space="preserve">Benefit from cooling </t>
  </si>
  <si>
    <t>Benefit from cooling - for each reduction in degrees per person per year per day above 30 degrees Celsius</t>
  </si>
  <si>
    <t>Per person per day</t>
  </si>
  <si>
    <t>Cost of replacing biodiversity (statewide average)</t>
  </si>
  <si>
    <t>Replacement cost (undiscounted annualised) of biodiversity. Statewide weighted average (excluding Sydney Basin IBRA region)</t>
  </si>
  <si>
    <t>Per hectare per year</t>
  </si>
  <si>
    <t xml:space="preserve">Average WTP for a new, large facility by travel time and parking - library- parking rarely available </t>
  </si>
  <si>
    <t>Average WTP for a new, large facility by travel time and parking - library- parking rarely available - 10 min travel time</t>
  </si>
  <si>
    <t>Per household per year</t>
  </si>
  <si>
    <t>Average WTP for a new, large facility by travel time and parking - library- parking rarely available - 20 min travel time</t>
  </si>
  <si>
    <t>Average WTP for a new, large facility by travel time and parking - library- parking always available</t>
  </si>
  <si>
    <t>Average WTP for a new, large facility by travel time and parking - library- parking always available - 10 min travel time</t>
  </si>
  <si>
    <t>Average WTP for a new, large facility by travel time and parking - library- parking always available - 20 min travel time</t>
  </si>
  <si>
    <t xml:space="preserve">Average WTP for a new, large facility by travel time and parking - community centre- parking rarely available </t>
  </si>
  <si>
    <t>Average WTP for a new, large facility by travel time and parking - community centre- parking rarely available - 10 min</t>
  </si>
  <si>
    <t>Average WTP for a new, large facility by travel time and parking - community centre- parking rarely available - 20 min</t>
  </si>
  <si>
    <t>Average WTP for a new, large facility by travel time and parking - community centre- parking always available</t>
  </si>
  <si>
    <t>Average WTP for a new, large facility by travel time and parking - community centre- parking always available - 10 min</t>
  </si>
  <si>
    <t>Average WTP for a new, large facility by travel time and parking - community centre- parking always available - 20 min</t>
  </si>
  <si>
    <t>Average WTP for a new, large facility by travel time and parking - gallery - parking rarely available</t>
  </si>
  <si>
    <t>Average WTP for a new, large facility by travel time and parking - gallery - parking rarely available - 10 min</t>
  </si>
  <si>
    <t>Average WTP for a new, large facility by travel time and parking - gallery - parking rarely available - 20 min</t>
  </si>
  <si>
    <t xml:space="preserve">Average WTP for a new, large facility by travel time and parking - gallery - parking always available </t>
  </si>
  <si>
    <t>Average WTP for a new, large facility by travel time and parking - gallery - parking always available - 10 min</t>
  </si>
  <si>
    <t>Average WTP for a new, large facility by travel time and parking - gallery - parking always available - 20 min</t>
  </si>
  <si>
    <t xml:space="preserve">Average WTP for a new, large facility by travel time and parking - museum - parking rarely available </t>
  </si>
  <si>
    <t>Average WTP for a new, large facility by travel time and parking - museum - parking rarely available - 10 min</t>
  </si>
  <si>
    <t>Average WTP for a new, large facility by travel time and parking - museum - parking rarely available - 20 min</t>
  </si>
  <si>
    <t xml:space="preserve">Average WTP for a new, large facility by travel time and parking - museum - parking always available </t>
  </si>
  <si>
    <t>Average WTP for a new, large facility by travel time and parking - museum - parking always available - 10 min</t>
  </si>
  <si>
    <t>Average WTP for a new, large facility by travel time and parking - museum - parking always available - 20 min</t>
  </si>
  <si>
    <t xml:space="preserve">Average WTP for a new, large facility by travel time and parking - showground - parking rarely available </t>
  </si>
  <si>
    <t>Average WTP for a new, large facility by travel time and parking - showground - parking rarely available - 10 min</t>
  </si>
  <si>
    <t>Average WTP for a new, large facility by travel time and parking - showground - parking rarely available - 20 min</t>
  </si>
  <si>
    <t xml:space="preserve">Average WTP for a new, large facility by travel time and parking - showground - parking always available </t>
  </si>
  <si>
    <t>Average WTP for a new, large facility by travel time and parking - showground - parking always available - 10 min</t>
  </si>
  <si>
    <t>Average WTP for a new, large facility by travel time and parking - showground - parking always available - 20 min</t>
  </si>
  <si>
    <t xml:space="preserve">Average WTP for a new, large facility by travel time and parking - indoor sports facility - parking rarely available </t>
  </si>
  <si>
    <t>Average WTP for a new, large facility by travel time and parking - indoor sports facility - parking rarely available - 10 min</t>
  </si>
  <si>
    <t>Average WTP for a new, large facility by travel time and parking - indoor sports facility - parking rarely available - 20 min</t>
  </si>
  <si>
    <t>Average WTP for a new, large facility by travel time and parking - indoor sports facility - parking available for half of visits</t>
  </si>
  <si>
    <t>Average WTP for a new, large facility by travel time and parking - indoor sports facility - parking always available - 10 min</t>
  </si>
  <si>
    <t xml:space="preserve">Average WTP for a new, large facility by travel time and parking - indoor sports facility - parking always available </t>
  </si>
  <si>
    <t>Average WTP for a new, large facility by travel time and parking - indoor sports facility - parking always available - 20 min</t>
  </si>
  <si>
    <t>Transport</t>
  </si>
  <si>
    <t>Value of travel time (VTT)</t>
  </si>
  <si>
    <t>Private (car, train, bus, ferry, cycling or walking). 40% of average earnings</t>
  </si>
  <si>
    <t>Per person hour</t>
  </si>
  <si>
    <t>Transport for NSW Economic Parameter Values</t>
  </si>
  <si>
    <t>Business travel. 128% of average earnings</t>
  </si>
  <si>
    <t>Active transport benefits - Vehicle operating cost savings. Cycling (relative to car)</t>
  </si>
  <si>
    <t>Vehicle operating cost savings. Cycling (relative to car)</t>
  </si>
  <si>
    <t>Active transport benefits - Vehicle operating cost savings. Walking (relative to car)</t>
  </si>
  <si>
    <t>Vehicle operating cost savings. Walking (relative to car)</t>
  </si>
  <si>
    <t>Active transport benefits - Air pollution - Cycling / walking (relative to car)</t>
  </si>
  <si>
    <t>Air pollution - Cycling / walking (relative to car)</t>
  </si>
  <si>
    <t>Active transport benefits - GHG emissions - Cycling / walking (relative to car)</t>
  </si>
  <si>
    <t>GHG emissions - Cycling / walking (relative to car)</t>
  </si>
  <si>
    <t>Active transport benefits - Noise - Cycling / walking (relative to car)</t>
  </si>
  <si>
    <t>Noise - Cycling / walking (relative to car)</t>
  </si>
  <si>
    <t>Active transport benefits - Water pollution - Cycling / walking (relative to car)</t>
  </si>
  <si>
    <t>Water pollution - Cycling / walking (relative to car)</t>
  </si>
  <si>
    <t>Active transport benefits - Urban separation - Cycling / walking (relative to car)</t>
  </si>
  <si>
    <t>Cycleways and footpaths result in less urban separation relaitve to roads. Roads can lead to divisions in local areas and hamper the ability of people to walk between areas</t>
  </si>
  <si>
    <t>Active transport benefits - Parking cost savings - Cycling / walking (relative to car)</t>
  </si>
  <si>
    <t>Parking cost savings - Cycling / walking (relative to car)</t>
  </si>
  <si>
    <t>Environmental externalities resulting from transport per km - Air Pollution - Motorcycle - Urban</t>
  </si>
  <si>
    <t>Air Pollution - Motorcycle - Urban</t>
  </si>
  <si>
    <t>International</t>
  </si>
  <si>
    <t>Environmental externalities resulting from transport per km - Air Pollution - Car - Urban</t>
  </si>
  <si>
    <t>Air Pollution - Car - Urban</t>
  </si>
  <si>
    <t>Environmental externalities resulting from transport per km - Air Pollution - Bus - Urban</t>
  </si>
  <si>
    <t>Air Pollution - Bus - Urban</t>
  </si>
  <si>
    <t>Environmental externalities resulting from transport per km - Air Pollution - Light Rail - Urban</t>
  </si>
  <si>
    <t>Air Pollution - Light Rail - Urban</t>
  </si>
  <si>
    <t>Environmental externalities resulting from transport per km - Air Pollution - Rail - Urban</t>
  </si>
  <si>
    <t>Air Pollution - Rail - Urban</t>
  </si>
  <si>
    <t>Environmental externalities resulting from transport per km - WTT emissions and pollutions (GHG emissions) - Motorcycle - Urban</t>
  </si>
  <si>
    <t>WTT emissions and pollutions (GHG emissions) - Motorcycle - Urban</t>
  </si>
  <si>
    <t>Environmental externalities resulting from transport per km - WTT emissions and pollutions (GHG emissions) - Car - Urban</t>
  </si>
  <si>
    <t>WTT emissions and pollutions (GHG emissions) - Car - Urban</t>
  </si>
  <si>
    <t>Environmental externalities resulting from transport per km - WTT emissions and pollutions (GHG emissions) - Bus - Urban</t>
  </si>
  <si>
    <t>WTT emissions and pollutions (GHG emissions) - Bus - Urban</t>
  </si>
  <si>
    <t>Environmental externalities resulting from transport per km - WTT emissions and pollutions (GHG emissions) - Light Rail - Urban</t>
  </si>
  <si>
    <t>WTT emissions and pollutions (GHG emissions) - Light Rail - Urban</t>
  </si>
  <si>
    <t>Environmental externalities resulting from transport per km - WTT emissions and pollutions (GHG emissions) - Rail - Urban</t>
  </si>
  <si>
    <t>WTT emissions and pollutions (GHG emissions) - Rail - Urban</t>
  </si>
  <si>
    <t>Environmental externalities resulting from transport per km - WTT emissions and pollutions (GHG emissions) - Ferry - Urban</t>
  </si>
  <si>
    <t>WTT emissions and pollutions (GHG emissions) - Ferry - Urban</t>
  </si>
  <si>
    <t>Environmental externalities resulting from transport per km - Noise - Motorcycle - Urban</t>
  </si>
  <si>
    <t>Noise - Motorcycle - Urban</t>
  </si>
  <si>
    <t>Environmental externalities resulting from transport per km - Noise - Car - Urban</t>
  </si>
  <si>
    <t>Noise - Car - Urban</t>
  </si>
  <si>
    <t>Environmental externalities resulting from transport per km - Noise - Bus - Urban</t>
  </si>
  <si>
    <t>Noise - Bus - Urban</t>
  </si>
  <si>
    <t>Environmental externalities resulting from transport per km - Noise - Rail - Urban</t>
  </si>
  <si>
    <t>Noise - Rail - Urban</t>
  </si>
  <si>
    <t>Environmental externalities resulting from transport per km - Soil and water - Motorcycle - Urban</t>
  </si>
  <si>
    <t>Soil and water - Motorcycle - Urban</t>
  </si>
  <si>
    <t>Environmental externalities resulting from transport per km - Soil and water - Car - Urban</t>
  </si>
  <si>
    <t>Soil and water - Car - Urban</t>
  </si>
  <si>
    <t>Environmental externalities resulting from transport per km - Soil and water - Bus - Urban</t>
  </si>
  <si>
    <t>Soil and water - Bus - Urban</t>
  </si>
  <si>
    <t>Environmental externalities resulting from transport per km - Soil and water - Rail - Urban</t>
  </si>
  <si>
    <t>Soil and water - Rail - Urban</t>
  </si>
  <si>
    <t>Environmental externalities resulting from transport per km - Nature and Landscape - Motorcycle - Urban</t>
  </si>
  <si>
    <t>Nature and Landscape - Motorcycle - Urban</t>
  </si>
  <si>
    <t>Environmental externalities resulting from transport per km - Nature and Landscape - Car - Urban</t>
  </si>
  <si>
    <t>Nature and Landscape - Car - Urban</t>
  </si>
  <si>
    <t>Environmental externalities resulting from transport per km - Nature and Landscape - Bus - Urban</t>
  </si>
  <si>
    <t>Nature and Landscape - Bus - Urban</t>
  </si>
  <si>
    <t>Environmental externalities resulting from transport per km - Nature and Landscape - Rail - Urban</t>
  </si>
  <si>
    <t>Nature and Landscape - Rail - Urban</t>
  </si>
  <si>
    <t>Environmental externalities resulting from transport per km - Urban effects - Motorcycle - Urban</t>
  </si>
  <si>
    <t>Urban effects - Motorcycle - Urban</t>
  </si>
  <si>
    <t>Environmental externalities resulting from transport per km - Urban effects - Car - Urban</t>
  </si>
  <si>
    <t>Urban effects - Car - Urban</t>
  </si>
  <si>
    <t>Environmental externalities resulting from transport per km - Urban effects - Bus - Urban</t>
  </si>
  <si>
    <t>Urban effects - Bus - Urban</t>
  </si>
  <si>
    <t>Environmental externalities resulting from transport per km - Urban effects - Rail - Urban</t>
  </si>
  <si>
    <t>Urban effects - Rail - Urban</t>
  </si>
  <si>
    <t>Environmental externalities resulting from transport per km - Biodiversity - Motorcycle - Urban</t>
  </si>
  <si>
    <t>Biodiversity - Motorcycle - Urban</t>
  </si>
  <si>
    <t>Environmental externalities resulting from transport per km - Biodiversity - Car - Urban</t>
  </si>
  <si>
    <t>Biodiversity - Car - Urban</t>
  </si>
  <si>
    <t>Environmental externalities resulting from transport per km - Biodiversity - Bus - Urban</t>
  </si>
  <si>
    <t>Biodiversity - Bus - Urban</t>
  </si>
  <si>
    <t>Environmental externalities resulting from transport per km - Biodiversity - Rail - Urban</t>
  </si>
  <si>
    <t>Biodiversity - Rail - Urban</t>
  </si>
  <si>
    <t>Environmental externalities resulting from transport per km - Air Pollution - Motorcycle - Rural</t>
  </si>
  <si>
    <t>Air Pollution - Motorcycle - Rural</t>
  </si>
  <si>
    <t>Environmental externalities resulting from transport per km - Air Pollution - Car - Rural</t>
  </si>
  <si>
    <t>Air Pollution - Car - Rural</t>
  </si>
  <si>
    <t>Environmental externalities resulting from transport per km - Air Pollution - Bus - Rural</t>
  </si>
  <si>
    <t>Air Pollution - Bus - Rural</t>
  </si>
  <si>
    <t>Environmental externalities resulting from transport per km - Air Pollution - Rail - Rural</t>
  </si>
  <si>
    <t>Air Pollution - Rail - Rural</t>
  </si>
  <si>
    <t>Environmental externalities resulting from transport per km - WTT emissions and pollutions (GHG emissions) - Motorcycle - Rural</t>
  </si>
  <si>
    <t>WTT emissions and pollutions (GHG emissions) - Motorcycle - Rural</t>
  </si>
  <si>
    <t>Environmental externalities resulting from transport per km - WTT emissions and pollutions (GHG emissions) - Car - Rural</t>
  </si>
  <si>
    <t>WTT emissions and pollutions (GHG emissions) - Car - Rural</t>
  </si>
  <si>
    <t>Environmental externalities resulting from transport per km - WTT emissions and pollutions (GHG emissions) - Bus - Rural</t>
  </si>
  <si>
    <t>WTT emissions and pollutions (GHG emissions) - Bus - Rural</t>
  </si>
  <si>
    <t>Environmental externalities resulting from transport per km - WTT emissions and pollutions (GHG emissions) - Rail - Rural</t>
  </si>
  <si>
    <t>WTT emissions and pollutions (GHG emissions) - Rail - Rural</t>
  </si>
  <si>
    <t>Environmental externalities resulting from transport per km - Noise - Motorcycle - Rural</t>
  </si>
  <si>
    <t>Noise - Motorcycle - Rural</t>
  </si>
  <si>
    <t>Environmental externalities resulting from transport per km - Noise - Car - Rural</t>
  </si>
  <si>
    <t>Noise - Car - Rural</t>
  </si>
  <si>
    <t>Environmental externalities resulting from transport per km - Noise - Bus - Rural</t>
  </si>
  <si>
    <t>Noise - Bus - Rural</t>
  </si>
  <si>
    <t>Environmental externalities resulting from transport per km - Noise - Rail - Rural</t>
  </si>
  <si>
    <t>Noise - Rail - Rural</t>
  </si>
  <si>
    <t>Environmental externalities resulting from transport per km - Soil and water - Motorcycle - Rural</t>
  </si>
  <si>
    <t>Soil and water - Motorcycle - Rural</t>
  </si>
  <si>
    <t>Environmental externalities resulting from transport per km - Soil and water - Car - Rural</t>
  </si>
  <si>
    <t>Soil and water - Car - Rural</t>
  </si>
  <si>
    <t>Environmental externalities resulting from transport per km - Soil and water - Bus - Rural</t>
  </si>
  <si>
    <t>Soil and water - Bus - Rural</t>
  </si>
  <si>
    <t>Environmental externalities resulting from transport per km - Soil and water - Rail - Rural</t>
  </si>
  <si>
    <t>Soil and water - Rail - Rural</t>
  </si>
  <si>
    <t>Environmental externalities resulting from transport per km - Nature and Landscape - Motorcycle - Rural</t>
  </si>
  <si>
    <t>Nature and Landscape - Motorcycle - Rural</t>
  </si>
  <si>
    <t>Environmental externalities resulting from transport per km - Nature and Landscape - Car - Rural</t>
  </si>
  <si>
    <t>Nature and Landscape - Car - Rural</t>
  </si>
  <si>
    <t>Environmental externalities resulting from transport per km - Nature and Landscape - Bus - Rural</t>
  </si>
  <si>
    <t>Nature and Landscape - Bus - Rural</t>
  </si>
  <si>
    <t>Environmental externalities resulting from transport per km - Nature and Landscape - Rail - Rural</t>
  </si>
  <si>
    <t>Nature and Landscape - Rail - Rural</t>
  </si>
  <si>
    <t>Environmental externalities resulting from transport per km - Biodiversity - Motorcycle - Rural</t>
  </si>
  <si>
    <t>Biodiversity - Motorcycle - Rural</t>
  </si>
  <si>
    <t>Environmental externalities resulting from transport per km - Biodiversity - Car - Rural</t>
  </si>
  <si>
    <t>Biodiversity - Car - Rural</t>
  </si>
  <si>
    <t>Environmental externalities resulting from transport per km - Biodiversity - Bus - Rural</t>
  </si>
  <si>
    <t>Biodiversity - Bus - Rural</t>
  </si>
  <si>
    <t>Environmental externalities resulting from transport per km - Biodiversity - Rail - Rural</t>
  </si>
  <si>
    <t>Biodiversity - Rail - Rural</t>
  </si>
  <si>
    <t>Carbon value of passenger transport - Motorcycle - FY24</t>
  </si>
  <si>
    <t>Motorcycle - FY24</t>
  </si>
  <si>
    <t>Carbon value of passenger transport - Motorcycle - FY28</t>
  </si>
  <si>
    <t>Motorcycle - FY28</t>
  </si>
  <si>
    <t>Carbon value of passenger transport - Motorcycle - FY32</t>
  </si>
  <si>
    <t>Motorcycle - FY32</t>
  </si>
  <si>
    <t>Carbon value of passenger transport - Car - FY24</t>
  </si>
  <si>
    <t>Car - FY24</t>
  </si>
  <si>
    <t>Carbon value of passenger transport - Car - FY28</t>
  </si>
  <si>
    <t>Car - FY28</t>
  </si>
  <si>
    <t>Carbon value of passenger transport - Car - FY32</t>
  </si>
  <si>
    <t>Car - FY32</t>
  </si>
  <si>
    <t>Carbon value of passenger transport - Bus - FY24</t>
  </si>
  <si>
    <t>Bus - FY24</t>
  </si>
  <si>
    <t>Carbon value of passenger transport - Bus - FY28</t>
  </si>
  <si>
    <t>Bus - FY28</t>
  </si>
  <si>
    <t>Carbon value of passenger transport - Bus - FY32</t>
  </si>
  <si>
    <t>Bus - FY32</t>
  </si>
  <si>
    <t>Carbon value of passenger transport - Rail (Diesel) - FY24</t>
  </si>
  <si>
    <t>Rail (Diesel) - FY24</t>
  </si>
  <si>
    <t>Carbon value of passenger transport - Rail (Diesel) - FY28</t>
  </si>
  <si>
    <t>Rail (Diesel) - FY28</t>
  </si>
  <si>
    <t>Carbon value of passenger transport - Rail (Diesel) - FY32</t>
  </si>
  <si>
    <t>Rail (Diesel) - FY32</t>
  </si>
  <si>
    <t>Cost of a road crash (per casualty) (inclusive willingness to pay to avoid) - Fatality - Urban</t>
  </si>
  <si>
    <t>Fatality - Urban</t>
  </si>
  <si>
    <t>Cost of a road crash (per casualty) (inclusive willingness to pay to avoid) - Serious injury (injury requiring hospitalisation) - Urban</t>
  </si>
  <si>
    <t>Serious injury (injury requiring hospitalisation) - Urban</t>
  </si>
  <si>
    <t>Cost of a road crash (per casualty) (inclusive willingness to pay to avoid) - Serious injury (injury requiring hospitalisation) - Rural</t>
  </si>
  <si>
    <t>Serious injury (injury requiring hospitalisation) - Rural</t>
  </si>
  <si>
    <t>Cost of a road crash (per casualty) (inclusive willingness to pay to avoid) - Moderate injury (attendance at an emergency department) - Urban</t>
  </si>
  <si>
    <t>Moderate injury (attendance at an emergency department) - Urban</t>
  </si>
  <si>
    <t>Cost of a road crash (per casualty) (inclusive willingness to pay to avoid) - Moderate injury (attendance at an emergency department) - Rural</t>
  </si>
  <si>
    <t>Moderate injury (attendance at an emergency department) - Rural</t>
  </si>
  <si>
    <t>Cost of a road crash (per casualty) (willingness to pay to avoid) - Minor injury (not requiring attendance at an emergency department or hospital) - Urban</t>
  </si>
  <si>
    <t>Minor injury (not requiring attendance at an emergency department or hospital) - Urban</t>
  </si>
  <si>
    <t>Cost of a road crash (per casualty) (inclusive willingness to pay to avoid) - Minor injury (not requiring attendance at an emergency department or hospital) - Rural</t>
  </si>
  <si>
    <t>Minor injury (not requiring attendance at an emergency department or hospital) - Rural</t>
  </si>
  <si>
    <t>Cost of a road crash (per casualty) (inclusive willingness to pay to avoid) - Unknown injury type - Urban</t>
  </si>
  <si>
    <t>Unknown injury type - Urban</t>
  </si>
  <si>
    <t>Cost of a road crash (per casualty) (inclusive willingness to pay to avoid) - Unknown injury type - Rural</t>
  </si>
  <si>
    <t>Unknown injury type - Rural</t>
  </si>
  <si>
    <t>Cost of a road crash (inclusive willingness to pay to avoid) - Fatal crash (at least one person killed) - Urban</t>
  </si>
  <si>
    <t>Fatal crash (at least one person killed) - Urban</t>
  </si>
  <si>
    <t>Per crash</t>
  </si>
  <si>
    <t>Cost of a road crash (inclusive willingness to pay to avoid) - Fatal crash (at least one person killed) - Rural</t>
  </si>
  <si>
    <t>Fatal crash (at least one person killed) - Rural</t>
  </si>
  <si>
    <t>Cost of a road crash (inclusive willingness to pay to avoid) - Serious injury crash (at least one person hospitalised, but no fatalities) - Urban</t>
  </si>
  <si>
    <t>Serious injury crash (at least one person hospitalised, but no fatalities) - Urban</t>
  </si>
  <si>
    <t>Cost of a road crash (inclusive willingness to pay to avoid) - Serious injury crash (at least one person hospitalised, but no fatalities) - Rural</t>
  </si>
  <si>
    <t>Serious injury crash (at least one person hospitalised, but no fatalities) - Rural</t>
  </si>
  <si>
    <t>Cost of a road crash (inclusive willingness to pay to avoid) - Moderate injury crash (at least one person attended emergency, but no serious injuries or fatalities) - Urban</t>
  </si>
  <si>
    <t>Moderate injury crash (at least one person attended emergency, but no serious injuries or fatalities) - Urban</t>
  </si>
  <si>
    <t>Cost of a road crash (inclusive willingness to pay to avoid) - Moderate injury crash (at least one person attended emergency, but no serious injuries or fatalities) - Rural</t>
  </si>
  <si>
    <t>Moderate injury crash (at least one person attended emergency, but no serious injuries or fatalities) - Rural</t>
  </si>
  <si>
    <t>Cost of a road crash (inclusive willingness to pay to avoid) - Minor injury crash (at least one person received a minor injury, but no moderate / serious injuries or fatalities) - Urban</t>
  </si>
  <si>
    <t>Minor injury crash (at least one person received a minor injury, but no moderate / serious injuries or fatalities) - Urban</t>
  </si>
  <si>
    <t>Cost of a road crash (inclusive willingness to pay to avoid) - Minor injury crash (at least one person received a minor injury, but no moderate / serious injuries or fatalities) - Rural</t>
  </si>
  <si>
    <t>Minor injury crash (at least one person received a minor injury, but no moderate / serious injuries or fatalities) - Rural</t>
  </si>
  <si>
    <t>Cost of a road crash (inclusive willingness to pay to avoid) - Unknown injury type crash - Urban</t>
  </si>
  <si>
    <t>Unknown injury type crash - Urban</t>
  </si>
  <si>
    <t>Cost of a road crash (inclusive willingness to pay to avoid) - Unknown injury type crash - Rural</t>
  </si>
  <si>
    <t>Unknown injury type crash - Rural</t>
  </si>
  <si>
    <t>Cost of a road crash (inclusive willingness to pay to avoid) - Property damage only - Willingness to pay to avoid</t>
  </si>
  <si>
    <t>Property damage only - Willingness to pay to avoid</t>
  </si>
  <si>
    <t>Value of Travel Time (VTT) - VTT - Light Rigid - All - Value per occupant</t>
  </si>
  <si>
    <t>VTT - Light Rigid - All - Value per occupant</t>
  </si>
  <si>
    <t>Per occupant per hour</t>
  </si>
  <si>
    <t>Value of Travel Time (VTT) - VTT - Heavy Rigid - All - Value per occupant</t>
  </si>
  <si>
    <t>VTT - Heavy Rigid - All - Value per occupant</t>
  </si>
  <si>
    <t>Value of Travel Time (VTT) - VTT - Light Rigid - Non-urban - Freight</t>
  </si>
  <si>
    <t>VTT - Light Rigid - Non-urban - Freight</t>
  </si>
  <si>
    <t>Per vehicle-hour</t>
  </si>
  <si>
    <t>Value of Travel Time (VTT) - VTT - Heavy Rigid - Non-urban - Freight</t>
  </si>
  <si>
    <t>VTT - Heavy Rigid - Non-urban - Freight</t>
  </si>
  <si>
    <t>Value of Travel Time (VTT) - VTT - Light Rigid - Urban - Freight</t>
  </si>
  <si>
    <t>VTT - Light Rigid - Urban - Freight</t>
  </si>
  <si>
    <t>Value of Travel Time (VTT) - VTT - Heavy Rigid - Urban - Freight</t>
  </si>
  <si>
    <t>VTT - Heavy Rigid - Urban - Freight</t>
  </si>
  <si>
    <t>Value of Travel Time (VTT) - VTT - Cars - Private - Non-urban - Value per occupant</t>
  </si>
  <si>
    <t>VTT - Cars - Private - Non-urban - Value per occupant</t>
  </si>
  <si>
    <t>Value of Travel Time (VTT) - VTT - Cars - Business - Non-urban - Value per occupant</t>
  </si>
  <si>
    <t>VTT - Cars - Business - Non-urban - Value per occupant</t>
  </si>
  <si>
    <t>Value of Travel Time (VTT) - VTT - Light Rigid - Non-urban - Value per occupant</t>
  </si>
  <si>
    <t>VTT - Light Rigid - Non-urban - Value per occupant</t>
  </si>
  <si>
    <t>Value of Travel Time (VTT) - VTT - Heavy Rigid - Non-urban - Value per occupant</t>
  </si>
  <si>
    <t>VTT - Heavy Rigid - Non-urban - Value per occupant</t>
  </si>
  <si>
    <t>Value of Travel Time (VTT) - VTT - Cars - Private - Urban - Value per occupant</t>
  </si>
  <si>
    <t>VTT - Cars - Private - Urban - Value per occupant</t>
  </si>
  <si>
    <t>Value of Travel Time (VTT) - VTT - Cars - Business - Urban - Value per occupant</t>
  </si>
  <si>
    <t>VTT - Cars - Business - Urban - Value per occupant</t>
  </si>
  <si>
    <t>Value of Travel Time (VTT) - VTT - Light Rigid - Urban - Value per occupant</t>
  </si>
  <si>
    <t>VTT - Light Rigid - Urban - Value per occupant</t>
  </si>
  <si>
    <t>Value of Travel Time (VTT) - VTT - Heavy Rigid - Urban - Value per occupant</t>
  </si>
  <si>
    <t>VTT - Heavy Rigid - Urban - Value per occupant</t>
  </si>
  <si>
    <t>Ministry of Health</t>
  </si>
  <si>
    <t>Active transport benefits- Health benefits - Cycling off-road (relative to car)</t>
  </si>
  <si>
    <t>Cycling  off-road ($/bicycle-km)-Total health benefits</t>
  </si>
  <si>
    <t>NSW Health, NSW Active Transport Health Model Reference Outcome Values User Guide, November 2024</t>
  </si>
  <si>
    <t>Public and private</t>
  </si>
  <si>
    <t>Value is determined largely by the value of health gains in HALYs and to a lesser extent, health care cost savings. Value of HALY based 2023 Office of Impact Analysis (OIA) VSL and VSLY.</t>
  </si>
  <si>
    <t>Active transport benefits- Health benefits - Cycling on-road (relative to car)</t>
  </si>
  <si>
    <t>Cycling  on-road ($/bicycle-km)-Total health benefits</t>
  </si>
  <si>
    <t>Active transport benefits- Health benefits - Walking (relative to car)</t>
  </si>
  <si>
    <t xml:space="preserve">Walking ($/km)-Total health benefits </t>
  </si>
  <si>
    <t>Active transport benefits- Health benefits - Walking associated with public transport (relative to car)</t>
  </si>
  <si>
    <t>Walking associated with public transport ($/km)-Total health benefits</t>
  </si>
  <si>
    <t>Indexation rates</t>
  </si>
  <si>
    <t>ABS CPI and WPI data is used to inflate values to the current year.</t>
  </si>
  <si>
    <t>For source, see 'Price Indices' tab</t>
  </si>
  <si>
    <t>Current year</t>
  </si>
  <si>
    <t>Indexed to</t>
  </si>
  <si>
    <t>CPI (%)</t>
  </si>
  <si>
    <t>WPI (%)</t>
  </si>
  <si>
    <t>PPI-Medical (%)</t>
  </si>
  <si>
    <t>Price indices</t>
  </si>
  <si>
    <t>Used to escalate values from source year to current year.</t>
  </si>
  <si>
    <t>Source</t>
  </si>
  <si>
    <t>ABS</t>
  </si>
  <si>
    <t>Series</t>
  </si>
  <si>
    <t>Table</t>
  </si>
  <si>
    <t>Table 1</t>
  </si>
  <si>
    <t>All WPI Series: Original (Quarterly Index Numbers)</t>
  </si>
  <si>
    <t>Table 35</t>
  </si>
  <si>
    <t>Consumer Price Index ;  All groups CPI ;  Sydney ;</t>
  </si>
  <si>
    <t>Total hourly rates of pay excl bonuses; NSW; Private and public; all industries; index numbers</t>
  </si>
  <si>
    <t>Index Numbers ;  851 Medical services ;</t>
  </si>
  <si>
    <t>Index Numbers</t>
  </si>
  <si>
    <t>Series Type</t>
  </si>
  <si>
    <t>Original</t>
  </si>
  <si>
    <t>Data Type</t>
  </si>
  <si>
    <t>INDEX</t>
  </si>
  <si>
    <t>Frequency</t>
  </si>
  <si>
    <t>Quarter</t>
  </si>
  <si>
    <t>Collection Month</t>
  </si>
  <si>
    <t>Series Start</t>
  </si>
  <si>
    <t>Sep-1948</t>
  </si>
  <si>
    <t>Sep-1997</t>
  </si>
  <si>
    <t>June-2012</t>
  </si>
  <si>
    <t>Series End</t>
  </si>
  <si>
    <t>No. Obs</t>
  </si>
  <si>
    <t>Series ID</t>
  </si>
  <si>
    <t>A2325806K</t>
  </si>
  <si>
    <t>A2599619A</t>
  </si>
  <si>
    <t>A85232038C</t>
  </si>
  <si>
    <t>Data</t>
  </si>
  <si>
    <t>Year</t>
  </si>
  <si>
    <t>Date</t>
  </si>
  <si>
    <t>Earnings data</t>
  </si>
  <si>
    <t xml:space="preserve">Data provided in this sheet is used in valuations relating to individual earnings in the OVD. </t>
  </si>
  <si>
    <t>PV lifetime earnings calculations</t>
  </si>
  <si>
    <r>
      <t xml:space="preserve">Discount rate </t>
    </r>
    <r>
      <rPr>
        <sz val="10"/>
        <color theme="1"/>
        <rFont val="Public Sans Light"/>
      </rPr>
      <t>(select rate from drop-down)</t>
    </r>
  </si>
  <si>
    <t>Average weekly earnings</t>
  </si>
  <si>
    <t>PV lifetime earnings</t>
  </si>
  <si>
    <t>Hourly earnings (based on 38 hour week)</t>
  </si>
  <si>
    <t>6032.0</t>
  </si>
  <si>
    <t>Table 13a</t>
  </si>
  <si>
    <t>Average Weekly Earnings, NSW (Dollars) - Original</t>
  </si>
  <si>
    <t>$</t>
  </si>
  <si>
    <t>RATIO</t>
  </si>
  <si>
    <t>Biannual</t>
  </si>
  <si>
    <t>A84992594X</t>
  </si>
  <si>
    <t>Weekly Earnings (full-time)</t>
  </si>
  <si>
    <t>Checklist and Timelines</t>
  </si>
  <si>
    <t>Instructions for Use:</t>
  </si>
  <si>
    <t>AWE</t>
  </si>
  <si>
    <t>PPI</t>
  </si>
  <si>
    <t>FACS</t>
  </si>
  <si>
    <t>National Minimum Wage</t>
  </si>
  <si>
    <t>OVD Q1 2023</t>
  </si>
  <si>
    <t>1. If there has been a new data release, navigate to the database in the corresponding OVD update working folder</t>
  </si>
  <si>
    <t>OVD Q2 2023</t>
  </si>
  <si>
    <t>June/July 2023</t>
  </si>
  <si>
    <t>July 2023</t>
  </si>
  <si>
    <t>OVD Q3 2023</t>
  </si>
  <si>
    <t>OVD Q4 2023</t>
  </si>
  <si>
    <t>OVD Q1 2024</t>
  </si>
  <si>
    <t>Instructions for Publishing the OVD</t>
  </si>
  <si>
    <t xml:space="preserve">1. Ensure all internal working files are hidden from view. </t>
  </si>
  <si>
    <t xml:space="preserve">2. Ensure all index matching formulas are repalced with hard-coded values. </t>
  </si>
  <si>
    <t>3. Ensure all values have been checked and reviewed</t>
  </si>
  <si>
    <t>4. Ensure all data sources have been updated</t>
  </si>
  <si>
    <t>5. Ensure the 'Version History' tab has been updated - include all changes in the update tab, ensure the release date is correct, use 'Data Validation' in the data tab to ensure the list of new outcomes in the hidden 'New Outcomes Hardcoded' tab is updated and the hidden 'Outcomes Removed' tab is updated. After updating, hide the tabs</t>
  </si>
  <si>
    <t>6. Update this checklist tab by adding rows to the above table</t>
  </si>
  <si>
    <t xml:space="preserve">2. Navigate to the relevant folder for the data release to update, e.g., CPI, AWE etc. </t>
  </si>
  <si>
    <t>3. Navigate to the ABS data release on their website, and download all time series. Then extract the zip and replace all files within the relevant database folder</t>
  </si>
  <si>
    <t xml:space="preserve">4. Once this has been replaced, update links in the spreadsheet and tick the checklist as updated. </t>
  </si>
  <si>
    <t>Reviewer</t>
  </si>
  <si>
    <t>CBA School Infrastructure - Benefit categories</t>
  </si>
  <si>
    <t>Notes (Sabbah)</t>
  </si>
  <si>
    <t>Notes</t>
  </si>
  <si>
    <t xml:space="preserve">Reviewed - Notes </t>
  </si>
  <si>
    <t>Status</t>
  </si>
  <si>
    <t>status as on 24.2.2023</t>
  </si>
  <si>
    <t>P</t>
  </si>
  <si>
    <t>Phoebe</t>
  </si>
  <si>
    <t>Travel time savings/ health benefits from active travel</t>
  </si>
  <si>
    <t xml:space="preserve">Please check as this may already be included in the OVD. The values are being sourced from the Transport’s Guidelines (aka Transport Economic Parameter Values). </t>
  </si>
  <si>
    <r>
      <t xml:space="preserve">Value of travel time in OVD - however SINSW introduces operating costs per km (car, bus, rail) - therefore they value "travel time savings":
</t>
    </r>
    <r>
      <rPr>
        <b/>
        <sz val="10"/>
        <color theme="1"/>
        <rFont val="Calibri"/>
        <family val="2"/>
      </rPr>
      <t xml:space="preserve">For Car: </t>
    </r>
    <r>
      <rPr>
        <sz val="10"/>
        <color theme="1"/>
        <rFont val="Calibri"/>
        <family val="2"/>
      </rPr>
      <t xml:space="preserve">(VTT* 2 + Operating costs) * (2 trips per day) * (195 days per school year) = </t>
    </r>
    <r>
      <rPr>
        <b/>
        <sz val="10"/>
        <color theme="1"/>
        <rFont val="Calibri"/>
        <family val="2"/>
      </rPr>
      <t>$671.32 per student per km</t>
    </r>
    <r>
      <rPr>
        <sz val="10"/>
        <color theme="1"/>
        <rFont val="Calibri"/>
        <family val="2"/>
      </rPr>
      <t xml:space="preserve">
 </t>
    </r>
    <r>
      <rPr>
        <sz val="10"/>
        <color rgb="FFFF0000"/>
        <rFont val="Calibri"/>
        <family val="2"/>
      </rPr>
      <t xml:space="preserve">VTT * 2 (parent driver and student)
VTT = $17.72/hr ($0.59/km)
Operating Costs = $0.54/km (car)
</t>
    </r>
    <r>
      <rPr>
        <b/>
        <sz val="10"/>
        <rFont val="Calibri"/>
        <family val="2"/>
      </rPr>
      <t xml:space="preserve">For Bus/Train: </t>
    </r>
    <r>
      <rPr>
        <sz val="10"/>
        <rFont val="Calibri"/>
        <family val="2"/>
      </rPr>
      <t xml:space="preserve">75% assumed bus use, 25% assumed train use (VTT + operating costs)* (2 trips per day) * (195 days per school year) = </t>
    </r>
    <r>
      <rPr>
        <b/>
        <sz val="10"/>
        <rFont val="Calibri"/>
        <family val="2"/>
      </rPr>
      <t xml:space="preserve">$1,029.86 per student per km </t>
    </r>
    <r>
      <rPr>
        <sz val="10"/>
        <rFont val="Calibri"/>
        <family val="2"/>
      </rPr>
      <t xml:space="preserve">
</t>
    </r>
    <r>
      <rPr>
        <sz val="10"/>
        <color rgb="FFFF0000"/>
        <rFont val="Calibri"/>
        <family val="2"/>
      </rPr>
      <t>VTT = $2.64/km</t>
    </r>
    <r>
      <rPr>
        <sz val="10"/>
        <rFont val="Calibri"/>
        <family val="2"/>
      </rPr>
      <t xml:space="preserve">
</t>
    </r>
    <r>
      <rPr>
        <sz val="10"/>
        <color rgb="FFFF0000"/>
        <rFont val="Calibri"/>
        <family val="2"/>
      </rPr>
      <t>Operating cost = $2.20/km (bus), $1.60/km (rail)</t>
    </r>
    <r>
      <rPr>
        <sz val="10"/>
        <rFont val="Calibri"/>
        <family val="2"/>
      </rPr>
      <t xml:space="preserve">
</t>
    </r>
    <r>
      <rPr>
        <sz val="10"/>
        <color rgb="FFFF0000"/>
        <rFont val="Calibri"/>
        <family val="2"/>
      </rPr>
      <t xml:space="preserve">
</t>
    </r>
    <r>
      <rPr>
        <sz val="10"/>
        <color theme="1"/>
        <rFont val="Calibri"/>
        <family val="2"/>
      </rPr>
      <t>Health benefits - Cycling (relative to car or public transport) - valued in OVD
Health benefits - Walking (relative to car or public transport) - valued in OVD</t>
    </r>
  </si>
  <si>
    <t xml:space="preserve">OVD has different figure - OVD and school infrastructure had two different values. Perhaps OVD needs updating. </t>
  </si>
  <si>
    <t>Ask Sabbah</t>
  </si>
  <si>
    <t xml:space="preserve">Resolved. Figures in OVD are latest based on indexation. </t>
  </si>
  <si>
    <t>Student learn better in effective , fit for purpose learning spaces</t>
  </si>
  <si>
    <t>SGS modelling maybe helpful</t>
  </si>
  <si>
    <r>
      <rPr>
        <b/>
        <sz val="10"/>
        <color theme="1"/>
        <rFont val="Calibri"/>
        <family val="2"/>
      </rPr>
      <t xml:space="preserve">Primary School: </t>
    </r>
    <r>
      <rPr>
        <sz val="10"/>
        <color theme="1"/>
        <rFont val="Calibri"/>
        <family val="2"/>
      </rPr>
      <t xml:space="preserve">$5,968 in additional earnings received first year after HS
</t>
    </r>
    <r>
      <rPr>
        <b/>
        <sz val="10"/>
        <color theme="1"/>
        <rFont val="Calibri"/>
        <family val="2"/>
      </rPr>
      <t xml:space="preserve">High School: </t>
    </r>
    <r>
      <rPr>
        <sz val="10"/>
        <color theme="1"/>
        <rFont val="Calibri"/>
        <family val="2"/>
      </rPr>
      <t>$2,728 in additional earnings received first year after HS</t>
    </r>
  </si>
  <si>
    <t>added</t>
  </si>
  <si>
    <t>TBC</t>
  </si>
  <si>
    <t>Overcrowding</t>
  </si>
  <si>
    <r>
      <t xml:space="preserve">Assumed impact on students of avoided crowding, when learning spaces are at 106% of capacity or greater:
Impact of student results of avoided crowding (std dev): </t>
    </r>
    <r>
      <rPr>
        <b/>
        <sz val="10"/>
        <color theme="1"/>
        <rFont val="Calibri"/>
        <family val="2"/>
      </rPr>
      <t>0.076</t>
    </r>
    <r>
      <rPr>
        <sz val="10"/>
        <color theme="1"/>
        <rFont val="Calibri"/>
        <family val="2"/>
      </rPr>
      <t xml:space="preserve">
PS - effect on lifetime earings: </t>
    </r>
    <r>
      <rPr>
        <b/>
        <sz val="10"/>
        <color theme="1"/>
        <rFont val="Calibri"/>
        <family val="2"/>
      </rPr>
      <t>1.07%</t>
    </r>
    <r>
      <rPr>
        <sz val="10"/>
        <color theme="1"/>
        <rFont val="Calibri"/>
        <family val="2"/>
      </rPr>
      <t xml:space="preserve">
HS - effect on lifetime earings: </t>
    </r>
    <r>
      <rPr>
        <b/>
        <sz val="10"/>
        <color theme="1"/>
        <rFont val="Calibri"/>
        <family val="2"/>
      </rPr>
      <t>0.57%</t>
    </r>
    <r>
      <rPr>
        <sz val="10"/>
        <color theme="1"/>
        <rFont val="Calibri"/>
        <family val="2"/>
      </rPr>
      <t xml:space="preserve">
* Parameters appropriate for learning spaces with capacity of 20 students for HS or 23 students for PS, which are expected to exceed 106% of capacity</t>
    </r>
  </si>
  <si>
    <r>
      <t xml:space="preserve">Checked - Jo 
PS = $1,247,964*0.0107 = </t>
    </r>
    <r>
      <rPr>
        <b/>
        <sz val="10"/>
        <color theme="1"/>
        <rFont val="Calibri"/>
        <family val="2"/>
      </rPr>
      <t xml:space="preserve">$13,353.21 </t>
    </r>
    <r>
      <rPr>
        <sz val="10"/>
        <color theme="1"/>
        <rFont val="Calibri"/>
        <family val="2"/>
      </rPr>
      <t xml:space="preserve">
HS = $1,247,964*0.0057 = </t>
    </r>
    <r>
      <rPr>
        <b/>
        <sz val="10"/>
        <color theme="1"/>
        <rFont val="Calibri"/>
        <family val="2"/>
      </rPr>
      <t>$7113.40</t>
    </r>
  </si>
  <si>
    <t>Relative disadvantage</t>
  </si>
  <si>
    <r>
      <t xml:space="preserve">This is related to the effective learning space benefit (7% increase for average student progress) - improvement assumed to be greater if infrastructure base case condition is below average. </t>
    </r>
    <r>
      <rPr>
        <b/>
        <sz val="10"/>
        <color theme="1"/>
        <rFont val="Calibri"/>
        <family val="2"/>
      </rPr>
      <t>Up to 10%
7% for ICSEA&gt;1000, 8% for ICSEA between 951 and 1000, 9% for ICSEA between 901 and 950, 10% for ICSEA &lt;=900</t>
    </r>
  </si>
  <si>
    <t>Avoided carer cost</t>
  </si>
  <si>
    <r>
      <t xml:space="preserve">Expected benefit for special needs infrastructure suitable for ten students:
Preschool = </t>
    </r>
    <r>
      <rPr>
        <b/>
        <sz val="10"/>
        <color theme="1"/>
        <rFont val="Calibri"/>
        <family val="2"/>
      </rPr>
      <t>$37,103</t>
    </r>
    <r>
      <rPr>
        <sz val="10"/>
        <color theme="1"/>
        <rFont val="Calibri"/>
        <family val="2"/>
      </rPr>
      <t xml:space="preserve">
Primary school = </t>
    </r>
    <r>
      <rPr>
        <b/>
        <sz val="10"/>
        <color theme="1"/>
        <rFont val="Calibri"/>
        <family val="2"/>
      </rPr>
      <t>$42,480</t>
    </r>
    <r>
      <rPr>
        <sz val="10"/>
        <color theme="1"/>
        <rFont val="Calibri"/>
        <family val="2"/>
      </rPr>
      <t xml:space="preserve">
High school = </t>
    </r>
    <r>
      <rPr>
        <b/>
        <sz val="10"/>
        <color theme="1"/>
        <rFont val="Calibri"/>
        <family val="2"/>
      </rPr>
      <t>$68,213</t>
    </r>
  </si>
  <si>
    <r>
      <t xml:space="preserve">Checked - Jo
Per child/year 
Preschool = $37,103/10 = </t>
    </r>
    <r>
      <rPr>
        <b/>
        <sz val="10"/>
        <color theme="1"/>
        <rFont val="Calibri"/>
        <family val="2"/>
      </rPr>
      <t xml:space="preserve">$3710
</t>
    </r>
    <r>
      <rPr>
        <sz val="10"/>
        <color theme="1"/>
        <rFont val="Calibri"/>
        <family val="2"/>
      </rPr>
      <t xml:space="preserve">Primary School = $42,480/10 = </t>
    </r>
    <r>
      <rPr>
        <b/>
        <sz val="10"/>
        <color theme="1"/>
        <rFont val="Calibri"/>
        <family val="2"/>
      </rPr>
      <t>$4248</t>
    </r>
    <r>
      <rPr>
        <sz val="10"/>
        <color theme="1"/>
        <rFont val="Calibri"/>
        <family val="2"/>
      </rPr>
      <t xml:space="preserve">
High school = $68,213/10 = </t>
    </r>
    <r>
      <rPr>
        <b/>
        <sz val="10"/>
        <color theme="1"/>
        <rFont val="Calibri"/>
        <family val="2"/>
      </rPr>
      <t>$6821</t>
    </r>
  </si>
  <si>
    <t>Jo</t>
  </si>
  <si>
    <t>Core facilities - Libraries</t>
  </si>
  <si>
    <r>
      <t xml:space="preserve">A strong library program is expected to impact students through 3 categories:
1. Higher test scores equating academic attainment 
2. Successful curriculum or learning outcomes 
3. Positive attitudes towards learning 
Method:
1. Calculate or project number of students in a year 
2. Calculate the number of students expecting to increase attendance at library (30%)
3. Allow for marks to increase by 3% for the affected students
4. Estimate the increase in lifetime earnings for the increase in test scores
</t>
    </r>
    <r>
      <rPr>
        <b/>
        <sz val="10"/>
        <color theme="1"/>
        <rFont val="Calibri"/>
        <family val="2"/>
      </rPr>
      <t xml:space="preserve">NOTE: This benefit can only be calculated once per child. Should only be estimated for children who use the library in the first 5 years following the rennovation/construction. 
</t>
    </r>
    <r>
      <rPr>
        <sz val="10"/>
        <color theme="1"/>
        <rFont val="Calibri"/>
        <family val="2"/>
      </rPr>
      <t>Benefit Estimated:</t>
    </r>
    <r>
      <rPr>
        <b/>
        <sz val="10"/>
        <color theme="1"/>
        <rFont val="Calibri"/>
        <family val="2"/>
      </rPr>
      <t xml:space="preserve"> $134,290</t>
    </r>
    <r>
      <rPr>
        <sz val="10"/>
        <color theme="1"/>
        <rFont val="Calibri"/>
        <family val="2"/>
      </rPr>
      <t xml:space="preserve">
Number of Students: </t>
    </r>
    <r>
      <rPr>
        <b/>
        <sz val="10"/>
        <color theme="1"/>
        <rFont val="Calibri"/>
        <family val="2"/>
      </rPr>
      <t xml:space="preserve">700 </t>
    </r>
    <r>
      <rPr>
        <sz val="10"/>
        <color theme="1"/>
        <rFont val="Calibri"/>
        <family val="2"/>
      </rPr>
      <t xml:space="preserve">
Benefit per student: </t>
    </r>
    <r>
      <rPr>
        <b/>
        <sz val="10"/>
        <color rgb="FFFF0000"/>
        <rFont val="Calibri"/>
        <family val="2"/>
      </rPr>
      <t xml:space="preserve">$191.84/student </t>
    </r>
  </si>
  <si>
    <t>Complete</t>
  </si>
  <si>
    <t xml:space="preserve">Jo </t>
  </si>
  <si>
    <t>Core facilities - Canteen</t>
  </si>
  <si>
    <r>
      <t xml:space="preserve">Method:
1. Calculate number of students in the school 
2. Calculate the number of students that buy lunch regularly (4% for primary, 15% for high school) 
3. Calculate DALY avoided - students that buy lunch regularly (0.01 DALYs) 
</t>
    </r>
    <r>
      <rPr>
        <b/>
        <sz val="10"/>
        <color theme="1"/>
        <rFont val="Calibri"/>
        <family val="2"/>
      </rPr>
      <t xml:space="preserve">NOTE: This is per student not per student/year </t>
    </r>
    <r>
      <rPr>
        <sz val="10"/>
        <color theme="1"/>
        <rFont val="Calibri"/>
        <family val="2"/>
      </rPr>
      <t xml:space="preserve">
4. Calculate value of DALYs avoided (DALYs * $188750) </t>
    </r>
    <r>
      <rPr>
        <b/>
        <sz val="10"/>
        <color rgb="FFFF0000"/>
        <rFont val="Calibri"/>
        <family val="2"/>
      </rPr>
      <t xml:space="preserve">
</t>
    </r>
    <r>
      <rPr>
        <sz val="10"/>
        <rFont val="Calibri"/>
        <family val="2"/>
      </rPr>
      <t>Primary and high school - the same 
Undiscounted Benefit: $52850/28 students 
Benefit =</t>
    </r>
    <r>
      <rPr>
        <b/>
        <sz val="10"/>
        <rFont val="Calibri"/>
        <family val="2"/>
      </rPr>
      <t xml:space="preserve"> $1887.50 per student 
</t>
    </r>
    <r>
      <rPr>
        <sz val="10"/>
        <rFont val="Calibri"/>
        <family val="2"/>
      </rPr>
      <t xml:space="preserve">
</t>
    </r>
  </si>
  <si>
    <t>Ben - Potentially add 4% PS and 15% HS to OVD as supplimentary paramaters</t>
  </si>
  <si>
    <t>Playgrounds and green space</t>
  </si>
  <si>
    <r>
      <t>An increase in physical activity based on the increase in play and open space, up to a maximum of 25sqm per student.
1. Calculate/project number of students in the school per year and increase in playground space per student in project case compared to base case
2. Increase in space per student (up to a max of 25sqm/student)*</t>
    </r>
    <r>
      <rPr>
        <b/>
        <sz val="10"/>
        <color theme="1"/>
        <rFont val="Calibri"/>
        <family val="2"/>
      </rPr>
      <t xml:space="preserve"> 1.125</t>
    </r>
    <r>
      <rPr>
        <sz val="10"/>
        <color theme="1"/>
        <rFont val="Calibri"/>
        <family val="2"/>
      </rPr>
      <t xml:space="preserve"> (estimate increase in physical activity minutes)
3. To calculate benefit = increase * </t>
    </r>
    <r>
      <rPr>
        <b/>
        <sz val="10"/>
        <color theme="1"/>
        <rFont val="Calibri"/>
        <family val="2"/>
      </rPr>
      <t>$3.96</t>
    </r>
  </si>
  <si>
    <t xml:space="preserve">Discuss - is it $3.96/hour or minute page 64 states per hour but table 20 refers to physical activity minutes. 
$3.96/hour - however the output from step 2 will be in activity minutes </t>
  </si>
  <si>
    <t>Improved teacher efficiency</t>
  </si>
  <si>
    <r>
      <t xml:space="preserve">Improved teacher efficiency -should generally be treated qualitatively, however is robust quantitative methods are available then the benefit can be calculated. Avoiding double counting is important as increased teacher efficiency can generally be already accounted for in improved test scores or academic performance. To value this benefit, the guide refers to the benefit being gained from a reduction of sick days due to an improved environment that can be temperature controlled (i.e. there is a link between a controlled and suitable temperature environment and a reduction in sick leave taken). 
Method:
1. Identify that the project option results in improved air quality compared to the base case (if not then this benefit is not appropriate). 
2. Estimate the number of teachers moving to this environment 
3. Reduction in sick leave is estimated to be 2 days
4. Average Band 1 and Band 2 relief teacher daily rates = %509.06
5. Total cost per year = number of teachers effected*2 days of sick leave * cost of relief teacher. 
= 1 teacher * 2 days * $509.06
</t>
    </r>
    <r>
      <rPr>
        <b/>
        <sz val="10"/>
        <color theme="1"/>
        <rFont val="Calibri"/>
        <family val="2"/>
      </rPr>
      <t>=$1018.12 per teacher/year</t>
    </r>
    <r>
      <rPr>
        <sz val="10"/>
        <color theme="1"/>
        <rFont val="Calibri"/>
        <family val="2"/>
      </rPr>
      <t xml:space="preserve"> 
</t>
    </r>
    <r>
      <rPr>
        <b/>
        <sz val="10"/>
        <color theme="1"/>
        <rFont val="Calibri"/>
        <family val="2"/>
      </rPr>
      <t xml:space="preserve">NOTE** If the reduction in sick leave is a large benefit then the parameter must be subject to sensitivity testing. </t>
    </r>
  </si>
  <si>
    <t>Aggree - Ben</t>
  </si>
  <si>
    <t>Ben</t>
  </si>
  <si>
    <t>Surplus core facility capacity</t>
  </si>
  <si>
    <r>
      <rPr>
        <b/>
        <sz val="10"/>
        <color theme="1"/>
        <rFont val="Calibri"/>
        <family val="2"/>
      </rPr>
      <t>Method, not paramater</t>
    </r>
    <r>
      <rPr>
        <sz val="10"/>
        <color theme="1"/>
        <rFont val="Calibri"/>
        <family val="2"/>
      </rPr>
      <t xml:space="preserve">
The framework accounts for surplus core facility capacity options in sensitivity testing or as an additional project option (comparing build options for: projected growth + probability weighted expansion cost and surplus growth)</t>
    </r>
  </si>
  <si>
    <t>NFA</t>
  </si>
  <si>
    <t>Disaster Resilience</t>
  </si>
  <si>
    <r>
      <rPr>
        <b/>
        <sz val="10"/>
        <color theme="1"/>
        <rFont val="Calibri"/>
        <family val="2"/>
      </rPr>
      <t>Method, not paramater</t>
    </r>
    <r>
      <rPr>
        <sz val="10"/>
        <color theme="1"/>
        <rFont val="Calibri"/>
        <family val="2"/>
      </rPr>
      <t xml:space="preserve">
Guidance is to evaluate disaster resilience benefits as follows:
Likelihood of natural disaster * (cost of expected base case school property damage in disaster – cost of expected project case school property damage in disaster) = Benefit of natural disaster resilience</t>
    </r>
  </si>
  <si>
    <t>Other updates in the OVD</t>
  </si>
  <si>
    <t>CPI/WPI and PPI</t>
  </si>
  <si>
    <t>Please check if ABS has released Jul-Sep quarter’s data.</t>
  </si>
  <si>
    <t>CPI released - WPI release date 16/11 &amp; PPI release date 28/10</t>
  </si>
  <si>
    <t>The cost of unpaid care</t>
  </si>
  <si>
    <t>average full-time ordinary weekly earnings, multiplied by the labour force participation rate of 0.66%</t>
  </si>
  <si>
    <t xml:space="preserve">annual cost of care for a child </t>
  </si>
  <si>
    <t>Annual value of unpaid care for students with special needs</t>
  </si>
  <si>
    <t>the typical annual costs of a child with special needs post-school, based on a need for one carer to provide 42.9 hours per week of care. The cost of unpaid care is estimated as average full-time ordinary weekly earnings, multiplied by the labour force participation rate of 0.66% and converted to an hourly rate of $30 per hour.</t>
  </si>
  <si>
    <t>average reduction in care costs for one student for one year.</t>
  </si>
  <si>
    <t xml:space="preserve">There is a 10% chance of the child not requiring care if they are educated in a dedicated supportive environment. Annual benefit per student in reduced care costs from age 18 to 75. </t>
  </si>
  <si>
    <t>There is a 10% chance of the child not requiring care if they are educated in a dedicated supportive environment, so this 10% is multiplied by the annual cost of care to estimate the average reduction in care costs for one student for one year.
Calculate present value of the lifetime reduction in care costs with a 7% discount rate, with benefit commencement delayed by 12 years for preschool, 10 years for primary school and 3 years for high school.</t>
  </si>
  <si>
    <t>OVD 2023 Q1 Update - New Values</t>
  </si>
  <si>
    <t>This is based on operating costs recommended in the Transport for NSW, Economic Parameter Values, June 2020, assuming an average speed of 30km/hr</t>
  </si>
  <si>
    <t>Primary school student - Present value of increased lifetime earning as a result of fit for purpose learning spaces - ICSEA&lt;=900. See notes for details</t>
  </si>
  <si>
    <t>Primary school student - Present value of increased lifetime earning as a result of fit for purpose learning spaces - ICSEA between 901 and 950. See notes for details</t>
  </si>
  <si>
    <t>Primary school student - Present value of increased lifetime earning as a result of fit for purpose learning spaces - ICSEA between 951 and 1000.  See notes for details</t>
  </si>
  <si>
    <t>Primary student - Present value of increased lifetime earning as a result of fit for purpose learning spaces - ICSEA &gt; 1000.  See notes for details</t>
  </si>
  <si>
    <t>High school student - Present value of increased lifetime earning as a result of fit for purpose learning spaces - ICSEA&lt;=900. See notes for details</t>
  </si>
  <si>
    <t>High school student - Present value of increased lifetime earning as a result of fit for purpose learning spaces - ICSEA between 901 and 950. See notes for details</t>
  </si>
  <si>
    <t>High school student - Present value of increased lifetime earning as a result of fit for purpose learning spaces - ICSEA between 951 and 1000.  See notes for details</t>
  </si>
  <si>
    <t>High school student - Present value of increased lifetime earning as a result of fit for purpose learning spaces - ICSEA &gt; 1000.  See notes for details</t>
  </si>
  <si>
    <t>Primary school student - Avoiding moderate crowding from schools operating at 106% capacity or above can be expected to result in an increase in test scores of 0.076 standard deviations, which is expected to lead to an increase in lifetime earnings of 1.07% for primary school students.</t>
  </si>
  <si>
    <t>High school student  - Avoiding moderate crowding from schools operating at 106% capacity or above can be expected to result in an increase in test scores of 0.076 standard deviations, which is expected to lead to an increase in lifetime earnings of 0.57% for high school students.</t>
  </si>
  <si>
    <t>Preschool - Infrastructure and education environment tailored to special needs students is likely to increase their life skills such that there is a chance they will not require full-time lifelong care. See notes for details</t>
  </si>
  <si>
    <t>Primary school student - Infrastructure and education environment tailored to special needs students is likely to increase their life skills such that there is a chance they will not require full-time lifelong care. See notes for details.</t>
  </si>
  <si>
    <t>High school student - Infrastructure and education environment tailored to special needs students is likely to increase their life skills such that there is a chance they will not require full-time lifelong care. See notes for details</t>
  </si>
  <si>
    <t>Primary school student - Present value of increased lifetime earning as a result of increased library usage  See notes for details</t>
  </si>
  <si>
    <t>High school  student - Present value of increased lifetime earning as a result of increased library usage.  See notes for details</t>
  </si>
  <si>
    <t>Primary school student - Value of disability adjusted life years (DALYs) avoided as a result of upgrades to school canteen facilities that can provide for improved healthy meal service</t>
  </si>
  <si>
    <t>High school student - Value of disability adjusted life years (DALYs) avoided as a result of upgrades to school canteen facilities that can provide for improved healthy meal service</t>
  </si>
  <si>
    <t>Value of moderate physical activity from the decrease in playground density. See notes for details</t>
  </si>
  <si>
    <t>OVD 2023 Q1 Update - Removed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</si>
</sst>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8" formatCode="&quot;$&quot;#,##0.00;[Red]\-&quot;$&quot;#,##0.00"/>
    <numFmt numFmtId="44" formatCode="_-&quot;$&quot;* #,##0.00_-;\-&quot;$&quot;* #,##0.00_-;_-&quot;$&quot;* &quot;-&quot;??_-;_-@_-"/>
    <numFmt numFmtId="43" formatCode="_-* #,##0.00_-;\-* #,##0.00_-;_-* &quot;-&quot;??_-;_-@_-"/>
    <numFmt numFmtId="164" formatCode="mmm\-yyyy"/>
    <numFmt numFmtId="165" formatCode="&quot;$&quot;#,##0"/>
    <numFmt numFmtId="166" formatCode="&quot;$&quot;#,##0.00"/>
    <numFmt numFmtId="167" formatCode="[$-C09]ddd"/>
    <numFmt numFmtId="168" formatCode="0.0;\-0.0;0.0;@"/>
    <numFmt numFmtId="169" formatCode="_-* #,##0.00000_-;\-* #,##0.00000_-;_-* &quot;-&quot;?????_-;_-@_-"/>
    <numFmt numFmtId="170" formatCode="0.0"/>
  </numFmts>
  <fonts count="56" x14ac:knownFonts="1">
    <font>
      <sz val="11"/>
      <color theme="1"/>
      <name val="Calibri"/>
      <family val="2"/>
      <scheme val="minor"/>
    </font>
    <font>
      <sz val="11"/>
      <color theme="1"/>
      <name val="Calibri"/>
      <family val="2"/>
      <scheme val="minor"/>
    </font>
    <font>
      <sz val="8"/>
      <name val="Calibri"/>
      <family val="2"/>
      <scheme val="minor"/>
    </font>
    <font>
      <u/>
      <sz val="11"/>
      <color theme="10"/>
      <name val="Calibri"/>
      <family val="2"/>
      <scheme val="minor"/>
    </font>
    <font>
      <sz val="10"/>
      <color theme="1"/>
      <name val="Calibri"/>
      <family val="2"/>
      <scheme val="minor"/>
    </font>
    <font>
      <sz val="11"/>
      <color indexed="81"/>
      <name val="Tahoma"/>
      <family val="2"/>
    </font>
    <font>
      <sz val="9"/>
      <color indexed="81"/>
      <name val="Tahoma"/>
      <family val="2"/>
    </font>
    <font>
      <sz val="10"/>
      <color theme="1"/>
      <name val="Calibri"/>
      <family val="2"/>
    </font>
    <font>
      <b/>
      <sz val="10"/>
      <color rgb="FF000000"/>
      <name val="Calibri"/>
      <family val="2"/>
    </font>
    <font>
      <sz val="10"/>
      <color rgb="FF000000"/>
      <name val="Calibri"/>
      <family val="2"/>
    </font>
    <font>
      <b/>
      <sz val="10"/>
      <color theme="1"/>
      <name val="Calibri"/>
      <family val="2"/>
    </font>
    <font>
      <b/>
      <sz val="10"/>
      <color rgb="FFFF0000"/>
      <name val="Calibri"/>
      <family val="2"/>
    </font>
    <font>
      <sz val="10"/>
      <name val="Calibri"/>
      <family val="2"/>
    </font>
    <font>
      <b/>
      <sz val="10"/>
      <name val="Calibri"/>
      <family val="2"/>
    </font>
    <font>
      <sz val="10"/>
      <color rgb="FFFF0000"/>
      <name val="Calibri"/>
      <family val="2"/>
    </font>
    <font>
      <sz val="28"/>
      <color theme="1"/>
      <name val="Wingdings 2"/>
      <family val="1"/>
      <charset val="2"/>
    </font>
    <font>
      <b/>
      <sz val="10"/>
      <color theme="1"/>
      <name val="Calibri"/>
      <family val="2"/>
      <scheme val="minor"/>
    </font>
    <font>
      <sz val="10"/>
      <color rgb="FFFF0000"/>
      <name val="Calibri"/>
      <family val="2"/>
      <scheme val="minor"/>
    </font>
    <font>
      <b/>
      <sz val="8"/>
      <name val="Public Sans Light"/>
    </font>
    <font>
      <sz val="9"/>
      <color theme="1"/>
      <name val="Calibri"/>
      <family val="2"/>
      <scheme val="minor"/>
    </font>
    <font>
      <sz val="10"/>
      <color rgb="FF22272B"/>
      <name val="MS Reference Sans Serif"/>
      <family val="2"/>
    </font>
    <font>
      <sz val="8"/>
      <color rgb="FF22272B"/>
      <name val="Public Sans Light"/>
    </font>
    <font>
      <b/>
      <sz val="12"/>
      <color rgb="FFFF0000"/>
      <name val="Calibri"/>
      <family val="2"/>
      <scheme val="minor"/>
    </font>
    <font>
      <b/>
      <sz val="10"/>
      <color rgb="FF22272B"/>
      <name val="Public Sans Light"/>
    </font>
    <font>
      <u/>
      <sz val="10"/>
      <color theme="10"/>
      <name val="Calibri"/>
      <family val="2"/>
      <scheme val="minor"/>
    </font>
    <font>
      <sz val="9"/>
      <color theme="1"/>
      <name val="Public Sans Light"/>
    </font>
    <font>
      <b/>
      <sz val="9"/>
      <color theme="1"/>
      <name val="Public Sans Light"/>
    </font>
    <font>
      <b/>
      <sz val="9"/>
      <color rgb="FFFFFFFF"/>
      <name val="Public Sans Light"/>
    </font>
    <font>
      <b/>
      <sz val="9"/>
      <color theme="0"/>
      <name val="Public Sans Light"/>
    </font>
    <font>
      <b/>
      <sz val="12"/>
      <color rgb="FF002664"/>
      <name val="Public Sans Light"/>
    </font>
    <font>
      <b/>
      <sz val="18"/>
      <color theme="1"/>
      <name val="Public Sans Light"/>
    </font>
    <font>
      <b/>
      <sz val="11"/>
      <color theme="0"/>
      <name val="Public Sans"/>
    </font>
    <font>
      <sz val="11"/>
      <color theme="1"/>
      <name val="Public Sans"/>
    </font>
    <font>
      <sz val="11"/>
      <color rgb="FF9C0006"/>
      <name val="Calibri"/>
      <family val="2"/>
      <scheme val="minor"/>
    </font>
    <font>
      <sz val="11"/>
      <color rgb="FF9C5700"/>
      <name val="Calibri"/>
      <family val="2"/>
      <scheme val="minor"/>
    </font>
    <font>
      <sz val="11"/>
      <name val="Calibri"/>
      <family val="2"/>
      <scheme val="minor"/>
    </font>
    <font>
      <sz val="9"/>
      <name val="Public Sans Light"/>
    </font>
    <font>
      <sz val="10"/>
      <color rgb="FF000000"/>
      <name val="Public Sans Light"/>
    </font>
    <font>
      <sz val="10"/>
      <color rgb="FFFF0000"/>
      <name val="Public Sans Light"/>
    </font>
    <font>
      <b/>
      <sz val="10"/>
      <name val="Public Sans Light"/>
    </font>
    <font>
      <sz val="10"/>
      <name val="Public Sans Light"/>
    </font>
    <font>
      <b/>
      <sz val="10"/>
      <color rgb="FFFF0000"/>
      <name val="Public Sans Light"/>
    </font>
    <font>
      <sz val="10"/>
      <color theme="1"/>
      <name val="Public Sans Light"/>
    </font>
    <font>
      <b/>
      <sz val="10"/>
      <color rgb="FF002664"/>
      <name val="Public Sans Light"/>
    </font>
    <font>
      <b/>
      <sz val="10"/>
      <color theme="0"/>
      <name val="Public Sans Light"/>
    </font>
    <font>
      <u/>
      <sz val="10"/>
      <name val="Public Sans Light"/>
    </font>
    <font>
      <u/>
      <sz val="10"/>
      <color theme="1"/>
      <name val="Public Sans Light"/>
    </font>
    <font>
      <i/>
      <sz val="10"/>
      <color theme="1"/>
      <name val="Public Sans Light"/>
    </font>
    <font>
      <sz val="11"/>
      <color theme="1"/>
      <name val="Public Sans Light"/>
    </font>
    <font>
      <b/>
      <sz val="11"/>
      <color theme="0"/>
      <name val="Public Sans Light"/>
    </font>
    <font>
      <b/>
      <sz val="11"/>
      <color theme="1"/>
      <name val="Public Sans Light"/>
    </font>
    <font>
      <b/>
      <sz val="11"/>
      <name val="Public Sans Light"/>
    </font>
    <font>
      <sz val="8"/>
      <color theme="1"/>
      <name val="Public Sans Light"/>
    </font>
    <font>
      <b/>
      <sz val="10"/>
      <color theme="1"/>
      <name val="Public Sans Light"/>
    </font>
    <font>
      <sz val="9"/>
      <name val="Calibri"/>
      <family val="2"/>
      <scheme val="minor"/>
    </font>
    <font>
      <sz val="8"/>
      <color rgb="FF000000"/>
      <name val="Segoe UI"/>
      <family val="2"/>
    </font>
  </fonts>
  <fills count="19">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theme="3"/>
        <bgColor indexed="64"/>
      </patternFill>
    </fill>
    <fill>
      <patternFill patternType="solid">
        <fgColor theme="3"/>
        <bgColor rgb="FF000000"/>
      </patternFill>
    </fill>
    <fill>
      <patternFill patternType="solid">
        <fgColor theme="3"/>
        <bgColor theme="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FF0000"/>
        <bgColor indexed="64"/>
      </patternFill>
    </fill>
    <fill>
      <patternFill patternType="solid">
        <fgColor rgb="FFB4C6E7"/>
        <bgColor indexed="64"/>
      </patternFill>
    </fill>
    <fill>
      <patternFill patternType="solid">
        <fgColor rgb="FF8CE0FF"/>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7CE"/>
      </patternFill>
    </fill>
    <fill>
      <patternFill patternType="solid">
        <fgColor rgb="FFFFEB9C"/>
      </patternFill>
    </fill>
    <fill>
      <patternFill patternType="solid">
        <fgColor theme="9" tint="0.59999389629810485"/>
        <bgColor indexed="64"/>
      </patternFill>
    </fill>
    <fill>
      <patternFill patternType="solid">
        <fgColor theme="4"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theme="4"/>
      </left>
      <right/>
      <top style="thin">
        <color theme="4"/>
      </top>
      <bottom/>
      <diagonal/>
    </border>
    <border>
      <left/>
      <right/>
      <top style="thin">
        <color theme="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rgb="FF002664"/>
      </left>
      <right/>
      <top style="medium">
        <color rgb="FF002664"/>
      </top>
      <bottom style="medium">
        <color rgb="FF002664"/>
      </bottom>
      <diagonal/>
    </border>
    <border>
      <left/>
      <right style="medium">
        <color rgb="FF002664"/>
      </right>
      <top style="medium">
        <color rgb="FF002664"/>
      </top>
      <bottom style="medium">
        <color rgb="FF002664"/>
      </bottom>
      <diagonal/>
    </border>
    <border>
      <left style="medium">
        <color rgb="FF002664"/>
      </left>
      <right style="medium">
        <color rgb="FF002664"/>
      </right>
      <top style="medium">
        <color rgb="FF002664"/>
      </top>
      <bottom style="medium">
        <color rgb="FF002664"/>
      </bottom>
      <diagonal/>
    </border>
    <border>
      <left style="thin">
        <color indexed="64"/>
      </left>
      <right style="medium">
        <color rgb="FF002664"/>
      </right>
      <top style="medium">
        <color rgb="FF002664"/>
      </top>
      <bottom style="medium">
        <color rgb="FF0026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xf numFmtId="0" fontId="1" fillId="0" borderId="0"/>
    <xf numFmtId="167" fontId="20" fillId="2" borderId="11">
      <alignment horizontal="left" vertical="center" wrapText="1"/>
    </xf>
    <xf numFmtId="0" fontId="20" fillId="12" borderId="12">
      <alignment horizontal="left" vertical="center" wrapText="1"/>
    </xf>
    <xf numFmtId="0" fontId="33" fillId="15" borderId="0" applyNumberFormat="0" applyBorder="0" applyAlignment="0" applyProtection="0"/>
    <xf numFmtId="0" fontId="34" fillId="16"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166">
    <xf numFmtId="0" fontId="0" fillId="0" borderId="0" xfId="0"/>
    <xf numFmtId="0" fontId="0" fillId="0" borderId="0" xfId="0" applyAlignment="1">
      <alignment horizontal="left"/>
    </xf>
    <xf numFmtId="0" fontId="7" fillId="0" borderId="0" xfId="0" applyFont="1" applyAlignment="1">
      <alignment vertical="center"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11" borderId="6" xfId="0" applyFont="1" applyFill="1" applyBorder="1" applyAlignment="1">
      <alignment vertical="center" wrapText="1"/>
    </xf>
    <xf numFmtId="0" fontId="8" fillId="11" borderId="6" xfId="0" applyFont="1" applyFill="1" applyBorder="1" applyAlignment="1">
      <alignment vertical="center" wrapText="1"/>
    </xf>
    <xf numFmtId="0" fontId="9" fillId="11" borderId="7" xfId="0" applyFont="1" applyFill="1" applyBorder="1" applyAlignment="1">
      <alignment vertical="center" wrapText="1"/>
    </xf>
    <xf numFmtId="8" fontId="10" fillId="0" borderId="6" xfId="0" applyNumberFormat="1" applyFont="1" applyBorder="1" applyAlignment="1">
      <alignment vertical="center" wrapText="1"/>
    </xf>
    <xf numFmtId="0" fontId="11" fillId="0" borderId="6" xfId="0" applyFont="1" applyBorder="1" applyAlignment="1">
      <alignment vertical="center" wrapText="1"/>
    </xf>
    <xf numFmtId="0" fontId="7" fillId="10" borderId="6" xfId="0" applyFont="1" applyFill="1" applyBorder="1" applyAlignment="1">
      <alignment vertical="center" wrapText="1"/>
    </xf>
    <xf numFmtId="0" fontId="7" fillId="10" borderId="7" xfId="0" applyFont="1" applyFill="1" applyBorder="1" applyAlignment="1">
      <alignment vertical="center" wrapText="1"/>
    </xf>
    <xf numFmtId="0" fontId="7" fillId="10" borderId="6" xfId="0" applyFont="1" applyFill="1" applyBorder="1" applyAlignment="1">
      <alignment horizontal="left" vertical="center" wrapText="1"/>
    </xf>
    <xf numFmtId="0" fontId="7" fillId="0" borderId="8" xfId="0" applyFont="1" applyBorder="1" applyAlignment="1">
      <alignment vertical="center" wrapText="1"/>
    </xf>
    <xf numFmtId="0" fontId="10" fillId="11" borderId="9" xfId="0" applyFont="1" applyFill="1" applyBorder="1" applyAlignment="1">
      <alignment vertical="center" wrapText="1"/>
    </xf>
    <xf numFmtId="0" fontId="8" fillId="11" borderId="9" xfId="0" applyFont="1" applyFill="1" applyBorder="1" applyAlignment="1">
      <alignment vertical="center" wrapText="1"/>
    </xf>
    <xf numFmtId="0" fontId="8" fillId="11" borderId="10" xfId="0" applyFont="1" applyFill="1" applyBorder="1" applyAlignment="1">
      <alignment vertical="center" wrapText="1"/>
    </xf>
    <xf numFmtId="2" fontId="0" fillId="0" borderId="0" xfId="0" applyNumberFormat="1" applyAlignment="1">
      <alignment horizontal="left"/>
    </xf>
    <xf numFmtId="0" fontId="0" fillId="0" borderId="0" xfId="0" applyAlignment="1">
      <alignment vertical="top" wrapText="1"/>
    </xf>
    <xf numFmtId="6" fontId="0" fillId="0" borderId="0" xfId="0" applyNumberFormat="1" applyAlignment="1">
      <alignment horizontal="left" vertical="top"/>
    </xf>
    <xf numFmtId="0" fontId="0" fillId="0" borderId="0" xfId="0" applyAlignment="1">
      <alignment horizontal="left" vertical="top" wrapText="1"/>
    </xf>
    <xf numFmtId="0" fontId="10" fillId="11" borderId="0" xfId="0" applyFont="1" applyFill="1" applyAlignment="1">
      <alignment vertical="center" wrapText="1"/>
    </xf>
    <xf numFmtId="0" fontId="7" fillId="10" borderId="0" xfId="0" applyFont="1" applyFill="1" applyAlignment="1">
      <alignment vertical="center" wrapText="1"/>
    </xf>
    <xf numFmtId="8" fontId="10" fillId="0" borderId="0" xfId="0" applyNumberFormat="1" applyFont="1" applyAlignment="1">
      <alignment vertical="center" wrapText="1"/>
    </xf>
    <xf numFmtId="0" fontId="7" fillId="11" borderId="0" xfId="0" applyFont="1" applyFill="1" applyAlignment="1">
      <alignment vertical="center" wrapText="1"/>
    </xf>
    <xf numFmtId="0" fontId="15" fillId="0" borderId="0" xfId="0" applyFont="1" applyAlignment="1">
      <alignment vertical="center"/>
    </xf>
    <xf numFmtId="0" fontId="4" fillId="2" borderId="0" xfId="5" applyFont="1" applyFill="1"/>
    <xf numFmtId="0" fontId="17" fillId="2" borderId="0" xfId="5" applyFont="1" applyFill="1"/>
    <xf numFmtId="0" fontId="18" fillId="12" borderId="13" xfId="0" applyFont="1" applyFill="1" applyBorder="1" applyAlignment="1">
      <alignment vertical="center" wrapText="1"/>
    </xf>
    <xf numFmtId="0" fontId="21" fillId="2" borderId="12" xfId="0" applyFont="1" applyFill="1" applyBorder="1" applyAlignment="1">
      <alignment horizontal="left" vertical="top" wrapText="1"/>
    </xf>
    <xf numFmtId="0" fontId="19" fillId="2" borderId="0" xfId="5" applyFont="1" applyFill="1" applyAlignment="1">
      <alignment horizontal="left" vertical="top" wrapText="1"/>
    </xf>
    <xf numFmtId="14" fontId="21" fillId="2" borderId="12" xfId="0" applyNumberFormat="1" applyFont="1" applyFill="1" applyBorder="1" applyAlignment="1">
      <alignment horizontal="left" vertical="top" wrapText="1"/>
    </xf>
    <xf numFmtId="14" fontId="21" fillId="2" borderId="14" xfId="0" applyNumberFormat="1" applyFont="1" applyFill="1" applyBorder="1" applyAlignment="1">
      <alignment horizontal="left" vertical="top" wrapText="1"/>
    </xf>
    <xf numFmtId="0" fontId="8" fillId="11" borderId="15" xfId="0" applyFont="1" applyFill="1" applyBorder="1" applyAlignment="1">
      <alignment vertical="center" wrapText="1"/>
    </xf>
    <xf numFmtId="0" fontId="8" fillId="11" borderId="16" xfId="0" applyFont="1" applyFill="1" applyBorder="1" applyAlignment="1">
      <alignment vertical="center" wrapText="1"/>
    </xf>
    <xf numFmtId="0" fontId="22" fillId="2" borderId="0" xfId="5" applyFont="1" applyFill="1"/>
    <xf numFmtId="0" fontId="16" fillId="2" borderId="0" xfId="5" applyFont="1" applyFill="1"/>
    <xf numFmtId="49" fontId="21" fillId="2" borderId="12" xfId="0" applyNumberFormat="1" applyFont="1" applyFill="1" applyBorder="1" applyAlignment="1">
      <alignment horizontal="left" vertical="top" wrapText="1"/>
    </xf>
    <xf numFmtId="0" fontId="3" fillId="12" borderId="12" xfId="3" applyFill="1" applyBorder="1" applyAlignment="1">
      <alignment horizontal="left" vertical="center" wrapText="1"/>
    </xf>
    <xf numFmtId="0" fontId="23" fillId="12" borderId="12" xfId="0" applyFont="1" applyFill="1" applyBorder="1" applyAlignment="1">
      <alignment horizontal="left" vertical="center" wrapText="1"/>
    </xf>
    <xf numFmtId="0" fontId="24" fillId="12" borderId="12" xfId="3" applyFont="1" applyFill="1" applyBorder="1" applyAlignment="1">
      <alignment horizontal="left" vertical="center" wrapText="1"/>
    </xf>
    <xf numFmtId="0" fontId="3" fillId="12" borderId="13" xfId="3" applyFill="1" applyBorder="1" applyAlignment="1">
      <alignment vertical="center" wrapText="1"/>
    </xf>
    <xf numFmtId="0" fontId="31" fillId="5" borderId="0" xfId="0" applyFont="1" applyFill="1" applyAlignment="1">
      <alignment vertical="center"/>
    </xf>
    <xf numFmtId="0" fontId="32" fillId="0" borderId="0" xfId="0" applyFont="1"/>
    <xf numFmtId="0" fontId="25" fillId="0" borderId="0" xfId="0" applyFont="1" applyAlignment="1">
      <alignment horizontal="left"/>
    </xf>
    <xf numFmtId="43" fontId="25" fillId="0" borderId="0" xfId="1" applyFont="1" applyAlignment="1">
      <alignment horizontal="left"/>
    </xf>
    <xf numFmtId="9" fontId="25" fillId="0" borderId="0" xfId="0" applyNumberFormat="1" applyFont="1" applyAlignment="1">
      <alignment horizontal="left"/>
    </xf>
    <xf numFmtId="43" fontId="26" fillId="0" borderId="0" xfId="1" applyFont="1" applyAlignment="1">
      <alignment horizontal="left"/>
    </xf>
    <xf numFmtId="0" fontId="29" fillId="0" borderId="0" xfId="0" applyFont="1" applyAlignment="1">
      <alignment horizontal="left"/>
    </xf>
    <xf numFmtId="0" fontId="27" fillId="6" borderId="1" xfId="0" applyFont="1" applyFill="1" applyBorder="1" applyAlignment="1">
      <alignment horizontal="left" vertical="center"/>
    </xf>
    <xf numFmtId="43" fontId="27" fillId="6" borderId="1" xfId="1" applyFont="1" applyFill="1" applyBorder="1" applyAlignment="1">
      <alignment horizontal="left" vertical="center"/>
    </xf>
    <xf numFmtId="9" fontId="27" fillId="6" borderId="1" xfId="0" applyNumberFormat="1" applyFont="1" applyFill="1" applyBorder="1" applyAlignment="1">
      <alignment horizontal="left" vertical="center"/>
    </xf>
    <xf numFmtId="0" fontId="28" fillId="6" borderId="2" xfId="0" applyFont="1" applyFill="1" applyBorder="1" applyAlignment="1">
      <alignment horizontal="left" vertical="center"/>
    </xf>
    <xf numFmtId="43" fontId="25" fillId="0" borderId="0" xfId="1" applyFont="1" applyAlignment="1">
      <alignment horizontal="left" vertical="center"/>
    </xf>
    <xf numFmtId="0" fontId="25" fillId="2" borderId="0" xfId="0" applyFont="1" applyFill="1" applyAlignment="1">
      <alignment horizontal="left"/>
    </xf>
    <xf numFmtId="169" fontId="25" fillId="0" borderId="0" xfId="0" applyNumberFormat="1" applyFont="1" applyAlignment="1">
      <alignment horizontal="left"/>
    </xf>
    <xf numFmtId="0" fontId="25" fillId="14" borderId="0" xfId="0" applyFont="1" applyFill="1" applyAlignment="1">
      <alignment horizontal="left"/>
    </xf>
    <xf numFmtId="0" fontId="1" fillId="0" borderId="0" xfId="5" applyAlignment="1">
      <alignment horizontal="left"/>
    </xf>
    <xf numFmtId="0" fontId="25" fillId="0" borderId="1" xfId="0" applyFont="1" applyBorder="1" applyAlignment="1">
      <alignment horizontal="left"/>
    </xf>
    <xf numFmtId="0" fontId="25" fillId="0" borderId="1" xfId="0" applyFont="1" applyBorder="1" applyAlignment="1">
      <alignment horizontal="left" wrapText="1"/>
    </xf>
    <xf numFmtId="4" fontId="25" fillId="0" borderId="1" xfId="0" applyNumberFormat="1" applyFont="1" applyBorder="1" applyAlignment="1">
      <alignment horizontal="left"/>
    </xf>
    <xf numFmtId="0" fontId="25" fillId="0" borderId="1" xfId="0" applyFont="1" applyBorder="1" applyAlignment="1">
      <alignment horizontal="left" vertical="center"/>
    </xf>
    <xf numFmtId="0" fontId="25" fillId="2" borderId="1" xfId="0" applyFont="1" applyFill="1" applyBorder="1" applyAlignment="1">
      <alignment horizontal="left"/>
    </xf>
    <xf numFmtId="0" fontId="35" fillId="0" borderId="0" xfId="8" applyFont="1" applyFill="1" applyAlignment="1">
      <alignment horizontal="left"/>
    </xf>
    <xf numFmtId="0" fontId="35" fillId="0" borderId="0" xfId="9" applyFont="1" applyFill="1" applyAlignment="1">
      <alignment horizontal="left"/>
    </xf>
    <xf numFmtId="0" fontId="36" fillId="0" borderId="1" xfId="0" applyFont="1" applyBorder="1" applyAlignment="1">
      <alignment horizontal="left"/>
    </xf>
    <xf numFmtId="0" fontId="36" fillId="0" borderId="0" xfId="0" applyFont="1" applyAlignment="1">
      <alignment horizontal="left"/>
    </xf>
    <xf numFmtId="0" fontId="35" fillId="0" borderId="0" xfId="0" applyFont="1" applyAlignment="1">
      <alignment horizontal="left"/>
    </xf>
    <xf numFmtId="0" fontId="41" fillId="0" borderId="0" xfId="0" applyFont="1" applyAlignment="1">
      <alignment horizontal="center" vertical="center" wrapText="1"/>
    </xf>
    <xf numFmtId="0" fontId="42" fillId="0" borderId="0" xfId="0" applyFont="1" applyAlignment="1">
      <alignment wrapText="1"/>
    </xf>
    <xf numFmtId="0" fontId="43" fillId="0" borderId="0" xfId="0" applyFont="1"/>
    <xf numFmtId="0" fontId="39" fillId="0" borderId="0" xfId="0" applyFont="1" applyAlignment="1">
      <alignment horizontal="left" vertical="center" wrapText="1"/>
    </xf>
    <xf numFmtId="0" fontId="40" fillId="0" borderId="0" xfId="0" applyFont="1" applyAlignment="1">
      <alignment horizontal="left" wrapText="1"/>
    </xf>
    <xf numFmtId="0" fontId="40" fillId="0" borderId="0" xfId="0" applyFont="1" applyAlignment="1">
      <alignment horizontal="left"/>
    </xf>
    <xf numFmtId="0" fontId="44" fillId="5" borderId="0" xfId="0" applyFont="1" applyFill="1" applyAlignment="1">
      <alignment horizontal="left" vertical="center" wrapText="1" indent="1"/>
    </xf>
    <xf numFmtId="0" fontId="42" fillId="2" borderId="0" xfId="0" applyFont="1" applyFill="1" applyAlignment="1">
      <alignment wrapText="1"/>
    </xf>
    <xf numFmtId="0" fontId="40" fillId="0" borderId="0" xfId="0" applyFont="1" applyAlignment="1">
      <alignment horizontal="left" vertical="center" wrapText="1" indent="1"/>
    </xf>
    <xf numFmtId="0" fontId="42" fillId="2" borderId="0" xfId="0" applyFont="1" applyFill="1" applyAlignment="1">
      <alignment vertical="center" wrapText="1"/>
    </xf>
    <xf numFmtId="0" fontId="44" fillId="4" borderId="0" xfId="0" applyFont="1" applyFill="1" applyAlignment="1">
      <alignment vertical="center" wrapText="1"/>
    </xf>
    <xf numFmtId="0" fontId="42" fillId="2" borderId="0" xfId="0" applyFont="1" applyFill="1" applyAlignment="1">
      <alignment vertical="top" wrapText="1"/>
    </xf>
    <xf numFmtId="0" fontId="39" fillId="0" borderId="0" xfId="0" applyFont="1" applyAlignment="1">
      <alignment horizontal="left" vertical="center" wrapText="1" indent="1"/>
    </xf>
    <xf numFmtId="0" fontId="45" fillId="0" borderId="0" xfId="3" applyFont="1" applyFill="1" applyAlignment="1">
      <alignment horizontal="left" vertical="center" wrapText="1" indent="3"/>
    </xf>
    <xf numFmtId="0" fontId="40" fillId="0" borderId="0" xfId="0" applyFont="1" applyAlignment="1">
      <alignment horizontal="left" vertical="top" wrapText="1" indent="1"/>
    </xf>
    <xf numFmtId="0" fontId="39" fillId="0" borderId="0" xfId="0" applyFont="1" applyAlignment="1">
      <alignment horizontal="left" wrapText="1" indent="1"/>
    </xf>
    <xf numFmtId="0" fontId="46" fillId="0" borderId="0" xfId="3" applyFont="1" applyFill="1" applyAlignment="1">
      <alignment horizontal="left" vertical="center" wrapText="1" indent="3"/>
    </xf>
    <xf numFmtId="0" fontId="40" fillId="2" borderId="0" xfId="0" applyFont="1" applyFill="1" applyAlignment="1">
      <alignment horizontal="left" vertical="center" wrapText="1" indent="1"/>
    </xf>
    <xf numFmtId="0" fontId="42" fillId="0" borderId="0" xfId="0" applyFont="1" applyAlignment="1">
      <alignment horizontal="left" vertical="center" wrapText="1" indent="1"/>
    </xf>
    <xf numFmtId="0" fontId="38" fillId="0" borderId="0" xfId="0" applyFont="1" applyAlignment="1">
      <alignment wrapText="1"/>
    </xf>
    <xf numFmtId="0" fontId="47" fillId="0" borderId="0" xfId="0" applyFont="1" applyAlignment="1">
      <alignment wrapText="1"/>
    </xf>
    <xf numFmtId="2" fontId="25" fillId="0" borderId="1" xfId="0" applyNumberFormat="1" applyFont="1" applyBorder="1" applyAlignment="1">
      <alignment horizontal="left"/>
    </xf>
    <xf numFmtId="4" fontId="26" fillId="17" borderId="1" xfId="0" applyNumberFormat="1" applyFont="1" applyFill="1" applyBorder="1" applyAlignment="1">
      <alignment horizontal="left"/>
    </xf>
    <xf numFmtId="0" fontId="48" fillId="0" borderId="0" xfId="0" applyFont="1"/>
    <xf numFmtId="0" fontId="49" fillId="5" borderId="0" xfId="0" applyFont="1" applyFill="1" applyAlignment="1">
      <alignment horizontal="left" vertical="center" indent="1"/>
    </xf>
    <xf numFmtId="0" fontId="48" fillId="5" borderId="0" xfId="0" applyFont="1" applyFill="1" applyAlignment="1">
      <alignment horizontal="left" vertical="center" wrapText="1"/>
    </xf>
    <xf numFmtId="0" fontId="48" fillId="5" borderId="0" xfId="0" applyFont="1" applyFill="1" applyAlignment="1">
      <alignment horizontal="left" vertical="center"/>
    </xf>
    <xf numFmtId="0" fontId="48" fillId="0" borderId="0" xfId="0" applyFont="1" applyAlignment="1">
      <alignment horizontal="left"/>
    </xf>
    <xf numFmtId="0" fontId="48" fillId="0" borderId="0" xfId="0" applyFont="1" applyAlignment="1">
      <alignment horizontal="left" wrapText="1"/>
    </xf>
    <xf numFmtId="0" fontId="48" fillId="0" borderId="0" xfId="0" applyFont="1" applyAlignment="1">
      <alignment horizontal="left" indent="1"/>
    </xf>
    <xf numFmtId="0" fontId="50" fillId="0" borderId="0" xfId="0" applyFont="1" applyAlignment="1">
      <alignment horizontal="left" indent="1"/>
    </xf>
    <xf numFmtId="0" fontId="49" fillId="7" borderId="4" xfId="0" applyFont="1" applyFill="1" applyBorder="1" applyAlignment="1">
      <alignment horizontal="right"/>
    </xf>
    <xf numFmtId="10" fontId="49" fillId="7" borderId="5" xfId="0" applyNumberFormat="1" applyFont="1" applyFill="1" applyBorder="1" applyAlignment="1">
      <alignment horizontal="right"/>
    </xf>
    <xf numFmtId="0" fontId="40" fillId="0" borderId="4" xfId="0" applyFont="1" applyBorder="1"/>
    <xf numFmtId="10" fontId="42" fillId="0" borderId="5" xfId="0" applyNumberFormat="1" applyFont="1" applyBorder="1"/>
    <xf numFmtId="0" fontId="42" fillId="0" borderId="4" xfId="0" applyFont="1" applyBorder="1"/>
    <xf numFmtId="10" fontId="42" fillId="0" borderId="5" xfId="2" applyNumberFormat="1" applyFont="1" applyFill="1" applyBorder="1"/>
    <xf numFmtId="10" fontId="48" fillId="0" borderId="0" xfId="2" applyNumberFormat="1" applyFont="1" applyFill="1" applyBorder="1"/>
    <xf numFmtId="0" fontId="48" fillId="0" borderId="0" xfId="0" applyFont="1" applyAlignment="1">
      <alignment horizontal="left" wrapText="1" indent="1"/>
    </xf>
    <xf numFmtId="0" fontId="49" fillId="5" borderId="3" xfId="0" applyFont="1" applyFill="1" applyBorder="1" applyAlignment="1">
      <alignment horizontal="left" wrapText="1" indent="1"/>
    </xf>
    <xf numFmtId="0" fontId="49" fillId="5" borderId="3" xfId="0" applyFont="1" applyFill="1" applyBorder="1" applyAlignment="1">
      <alignment horizontal="left" wrapText="1"/>
    </xf>
    <xf numFmtId="0" fontId="49" fillId="5" borderId="0" xfId="0" applyFont="1" applyFill="1" applyAlignment="1">
      <alignment horizontal="left" wrapText="1"/>
    </xf>
    <xf numFmtId="0" fontId="48" fillId="8" borderId="0" xfId="0" applyFont="1" applyFill="1" applyAlignment="1">
      <alignment horizontal="left" indent="1"/>
    </xf>
    <xf numFmtId="0" fontId="48" fillId="8" borderId="0" xfId="0" applyFont="1" applyFill="1" applyAlignment="1">
      <alignment horizontal="left" wrapText="1"/>
    </xf>
    <xf numFmtId="0" fontId="48" fillId="8" borderId="0" xfId="0" applyFont="1" applyFill="1" applyAlignment="1">
      <alignment horizontal="left" vertical="center" wrapText="1"/>
    </xf>
    <xf numFmtId="0" fontId="39" fillId="0" borderId="0" xfId="0" applyFont="1" applyAlignment="1">
      <alignment horizontal="left" vertical="top" indent="1"/>
    </xf>
    <xf numFmtId="0" fontId="42" fillId="0" borderId="0" xfId="0" applyFont="1" applyAlignment="1">
      <alignment horizontal="left" vertical="top" wrapText="1"/>
    </xf>
    <xf numFmtId="49" fontId="42" fillId="0" borderId="0" xfId="0" applyNumberFormat="1" applyFont="1" applyAlignment="1">
      <alignment horizontal="left" vertical="top" wrapText="1"/>
    </xf>
    <xf numFmtId="164" fontId="42" fillId="0" borderId="5" xfId="2" applyNumberFormat="1" applyFont="1" applyBorder="1" applyAlignment="1">
      <alignment horizontal="left"/>
    </xf>
    <xf numFmtId="0" fontId="49" fillId="5" borderId="0" xfId="0" applyFont="1" applyFill="1" applyAlignment="1">
      <alignment horizontal="left" wrapText="1" indent="1"/>
    </xf>
    <xf numFmtId="0" fontId="51" fillId="8" borderId="0" xfId="0" applyFont="1" applyFill="1" applyAlignment="1">
      <alignment horizontal="left" wrapText="1"/>
    </xf>
    <xf numFmtId="0" fontId="42" fillId="9" borderId="0" xfId="2" applyNumberFormat="1" applyFont="1" applyFill="1" applyBorder="1" applyAlignment="1">
      <alignment horizontal="left"/>
    </xf>
    <xf numFmtId="2" fontId="42" fillId="0" borderId="5" xfId="2" applyNumberFormat="1" applyFont="1" applyBorder="1" applyAlignment="1">
      <alignment horizontal="left"/>
    </xf>
    <xf numFmtId="0" fontId="42" fillId="9" borderId="0" xfId="2" applyNumberFormat="1" applyFont="1" applyFill="1" applyAlignment="1">
      <alignment horizontal="left"/>
    </xf>
    <xf numFmtId="2" fontId="48" fillId="0" borderId="0" xfId="0" applyNumberFormat="1" applyFont="1" applyAlignment="1">
      <alignment horizontal="left" wrapText="1"/>
    </xf>
    <xf numFmtId="168" fontId="52" fillId="0" borderId="0" xfId="0" applyNumberFormat="1" applyFont="1"/>
    <xf numFmtId="2" fontId="42" fillId="0" borderId="5" xfId="2" applyNumberFormat="1" applyFont="1" applyFill="1" applyBorder="1" applyAlignment="1">
      <alignment horizontal="left"/>
    </xf>
    <xf numFmtId="2" fontId="42" fillId="13" borderId="5" xfId="2" applyNumberFormat="1" applyFont="1" applyFill="1" applyBorder="1" applyAlignment="1">
      <alignment horizontal="left"/>
    </xf>
    <xf numFmtId="2" fontId="42" fillId="0" borderId="0" xfId="2" applyNumberFormat="1" applyFont="1" applyBorder="1" applyAlignment="1">
      <alignment horizontal="left"/>
    </xf>
    <xf numFmtId="0" fontId="42" fillId="0" borderId="0" xfId="0" applyFont="1" applyAlignment="1">
      <alignment horizontal="left" wrapText="1"/>
    </xf>
    <xf numFmtId="0" fontId="48" fillId="0" borderId="0" xfId="0" applyFont="1" applyAlignment="1">
      <alignment horizontal="left" vertical="center"/>
    </xf>
    <xf numFmtId="0" fontId="49" fillId="5" borderId="3" xfId="0" applyFont="1" applyFill="1" applyBorder="1" applyAlignment="1">
      <alignment horizontal="left" vertical="center" indent="1"/>
    </xf>
    <xf numFmtId="0" fontId="49" fillId="0" borderId="0" xfId="0" applyFont="1" applyAlignment="1">
      <alignment horizontal="left" wrapText="1"/>
    </xf>
    <xf numFmtId="0" fontId="49" fillId="0" borderId="0" xfId="0" applyFont="1" applyAlignment="1">
      <alignment horizontal="left" vertical="center" indent="1"/>
    </xf>
    <xf numFmtId="0" fontId="53" fillId="0" borderId="0" xfId="0" applyFont="1" applyAlignment="1">
      <alignment horizontal="left" indent="1"/>
    </xf>
    <xf numFmtId="9" fontId="42" fillId="3" borderId="0" xfId="0" applyNumberFormat="1" applyFont="1" applyFill="1" applyAlignment="1">
      <alignment horizontal="left"/>
    </xf>
    <xf numFmtId="165" fontId="42" fillId="0" borderId="0" xfId="4" applyNumberFormat="1" applyFont="1" applyAlignment="1">
      <alignment horizontal="left" wrapText="1"/>
    </xf>
    <xf numFmtId="166" fontId="42" fillId="0" borderId="0" xfId="0" applyNumberFormat="1" applyFont="1" applyAlignment="1">
      <alignment horizontal="left" wrapText="1"/>
    </xf>
    <xf numFmtId="0" fontId="53" fillId="0" borderId="0" xfId="0" applyFont="1" applyAlignment="1">
      <alignment horizontal="left" wrapText="1" indent="1"/>
    </xf>
    <xf numFmtId="49" fontId="42" fillId="0" borderId="0" xfId="0" applyNumberFormat="1" applyFont="1" applyAlignment="1">
      <alignment horizontal="left" wrapText="1"/>
    </xf>
    <xf numFmtId="0" fontId="42" fillId="0" borderId="0" xfId="0" applyFont="1" applyAlignment="1">
      <alignment horizontal="left"/>
    </xf>
    <xf numFmtId="164" fontId="53" fillId="0" borderId="0" xfId="0" applyNumberFormat="1" applyFont="1" applyAlignment="1">
      <alignment horizontal="left" indent="1"/>
    </xf>
    <xf numFmtId="164" fontId="42" fillId="0" borderId="0" xfId="0" applyNumberFormat="1" applyFont="1" applyAlignment="1">
      <alignment horizontal="left"/>
    </xf>
    <xf numFmtId="0" fontId="50" fillId="0" borderId="0" xfId="0" applyFont="1" applyAlignment="1">
      <alignment horizontal="left"/>
    </xf>
    <xf numFmtId="0" fontId="49" fillId="5" borderId="3" xfId="0" applyFont="1" applyFill="1" applyBorder="1" applyAlignment="1">
      <alignment horizontal="left" vertical="center" wrapText="1"/>
    </xf>
    <xf numFmtId="0" fontId="49" fillId="5" borderId="3" xfId="0" applyFont="1" applyFill="1" applyBorder="1" applyAlignment="1">
      <alignment horizontal="left" vertical="center"/>
    </xf>
    <xf numFmtId="0" fontId="3" fillId="0" borderId="0" xfId="3" applyFill="1" applyAlignment="1">
      <alignment horizontal="left" vertical="center" wrapText="1" indent="3"/>
    </xf>
    <xf numFmtId="0" fontId="54" fillId="0" borderId="1" xfId="8" applyFont="1" applyFill="1" applyBorder="1" applyAlignment="1">
      <alignment horizontal="left"/>
    </xf>
    <xf numFmtId="0" fontId="54" fillId="0" borderId="1" xfId="0" applyFont="1" applyBorder="1" applyAlignment="1">
      <alignment horizontal="left"/>
    </xf>
    <xf numFmtId="0" fontId="19" fillId="0" borderId="1" xfId="0" applyFont="1" applyBorder="1" applyAlignment="1">
      <alignment horizontal="left"/>
    </xf>
    <xf numFmtId="0" fontId="19" fillId="0" borderId="1" xfId="5" applyFont="1" applyBorder="1" applyAlignment="1">
      <alignment horizontal="left"/>
    </xf>
    <xf numFmtId="0" fontId="54" fillId="0" borderId="1" xfId="9" applyFont="1" applyFill="1" applyBorder="1" applyAlignment="1">
      <alignment horizontal="left"/>
    </xf>
    <xf numFmtId="0" fontId="19" fillId="0" borderId="0" xfId="0" applyFont="1" applyAlignment="1">
      <alignment horizontal="left"/>
    </xf>
    <xf numFmtId="0" fontId="25" fillId="0" borderId="1" xfId="5" applyFont="1" applyBorder="1" applyAlignment="1">
      <alignment horizontal="left" vertical="top"/>
    </xf>
    <xf numFmtId="2" fontId="25" fillId="0" borderId="1" xfId="0" applyNumberFormat="1" applyFont="1" applyBorder="1" applyAlignment="1">
      <alignment horizontal="left" vertical="top"/>
    </xf>
    <xf numFmtId="0" fontId="25" fillId="0" borderId="1" xfId="5" applyFont="1" applyBorder="1" applyAlignment="1">
      <alignment vertical="top"/>
    </xf>
    <xf numFmtId="4" fontId="26" fillId="17" borderId="1" xfId="0" applyNumberFormat="1" applyFont="1" applyFill="1" applyBorder="1" applyAlignment="1">
      <alignment horizontal="left" vertical="top"/>
    </xf>
    <xf numFmtId="0" fontId="25" fillId="0" borderId="1" xfId="5" applyFont="1" applyBorder="1" applyAlignment="1">
      <alignment vertical="top" wrapText="1"/>
    </xf>
    <xf numFmtId="0" fontId="49" fillId="7" borderId="5" xfId="0" applyFont="1" applyFill="1" applyBorder="1" applyAlignment="1">
      <alignment horizontal="center"/>
    </xf>
    <xf numFmtId="0" fontId="42" fillId="18" borderId="4" xfId="0" applyFont="1" applyFill="1" applyBorder="1"/>
    <xf numFmtId="10" fontId="42" fillId="18" borderId="5" xfId="2" applyNumberFormat="1" applyFont="1" applyFill="1" applyBorder="1"/>
    <xf numFmtId="170" fontId="42" fillId="0" borderId="5" xfId="2" applyNumberFormat="1" applyFont="1" applyBorder="1" applyAlignment="1">
      <alignment horizontal="center"/>
    </xf>
    <xf numFmtId="170" fontId="42" fillId="18" borderId="5" xfId="2" applyNumberFormat="1" applyFont="1" applyFill="1" applyBorder="1" applyAlignment="1">
      <alignment horizontal="center"/>
    </xf>
    <xf numFmtId="0" fontId="19" fillId="0" borderId="1" xfId="0" applyFont="1" applyBorder="1" applyAlignment="1">
      <alignment wrapText="1"/>
    </xf>
    <xf numFmtId="0" fontId="25" fillId="0" borderId="1" xfId="0" applyFont="1" applyBorder="1" applyAlignment="1">
      <alignment horizontal="left" vertical="top"/>
    </xf>
    <xf numFmtId="0" fontId="30" fillId="0" borderId="0" xfId="0" applyFont="1" applyAlignment="1">
      <alignment horizontal="left"/>
    </xf>
    <xf numFmtId="0" fontId="19" fillId="2" borderId="0" xfId="5" applyFont="1" applyFill="1" applyAlignment="1">
      <alignment horizontal="left" vertical="top" wrapText="1"/>
    </xf>
    <xf numFmtId="0" fontId="22" fillId="2" borderId="0" xfId="5" applyFont="1" applyFill="1" applyAlignment="1">
      <alignment horizontal="left" vertical="center" wrapText="1"/>
    </xf>
  </cellXfs>
  <cellStyles count="12">
    <cellStyle name="Bad" xfId="8" builtinId="27"/>
    <cellStyle name="Calendar" xfId="7" xr:uid="{9E6CCCEB-6B56-4BDC-83DD-161F1118EA4C}"/>
    <cellStyle name="Comma" xfId="1" builtinId="3"/>
    <cellStyle name="Comma 2" xfId="10" xr:uid="{B52F35FB-28CF-4568-A956-CA883F40FEC1}"/>
    <cellStyle name="Currency" xfId="4" builtinId="4"/>
    <cellStyle name="Currency 2" xfId="11" xr:uid="{3A570D14-E2D7-4064-BAD3-73F4E836A434}"/>
    <cellStyle name="Date" xfId="6" xr:uid="{209CB0B0-5EBB-4BE7-9DE0-1656E75872CC}"/>
    <cellStyle name="Hyperlink" xfId="3" builtinId="8"/>
    <cellStyle name="Neutral" xfId="9" builtinId="28"/>
    <cellStyle name="Normal" xfId="0" builtinId="0"/>
    <cellStyle name="Normal 4" xfId="5" xr:uid="{D1457107-16A0-4F10-A42F-601B4E25EA6A}"/>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3.xml"/><Relationship Id="rId21" Type="http://schemas.openxmlformats.org/officeDocument/2006/relationships/externalLink" Target="externalLinks/externalLink10.xml"/><Relationship Id="rId34"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styles" Target="styles.xml"/><Relationship Id="rId38"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170328</xdr:colOff>
      <xdr:row>0</xdr:row>
      <xdr:rowOff>169945</xdr:rowOff>
    </xdr:from>
    <xdr:to>
      <xdr:col>0</xdr:col>
      <xdr:colOff>1993843</xdr:colOff>
      <xdr:row>1</xdr:row>
      <xdr:rowOff>517870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70328" y="169945"/>
          <a:ext cx="1823515" cy="7060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124240</xdr:colOff>
      <xdr:row>0</xdr:row>
      <xdr:rowOff>54169</xdr:rowOff>
    </xdr:from>
    <xdr:to>
      <xdr:col>0</xdr:col>
      <xdr:colOff>1502501</xdr:colOff>
      <xdr:row>3</xdr:row>
      <xdr:rowOff>214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4240" y="54169"/>
          <a:ext cx="1372546" cy="6708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563880</xdr:colOff>
          <xdr:row>4</xdr:row>
          <xdr:rowOff>182880</xdr:rowOff>
        </xdr:from>
        <xdr:to>
          <xdr:col>2</xdr:col>
          <xdr:colOff>982980</xdr:colOff>
          <xdr:row>6</xdr:row>
          <xdr:rowOff>15240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7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563880</xdr:colOff>
          <xdr:row>5</xdr:row>
          <xdr:rowOff>182880</xdr:rowOff>
        </xdr:from>
        <xdr:to>
          <xdr:col>2</xdr:col>
          <xdr:colOff>982980</xdr:colOff>
          <xdr:row>7</xdr:row>
          <xdr:rowOff>15240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7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563880</xdr:colOff>
          <xdr:row>6</xdr:row>
          <xdr:rowOff>182880</xdr:rowOff>
        </xdr:from>
        <xdr:to>
          <xdr:col>2</xdr:col>
          <xdr:colOff>982980</xdr:colOff>
          <xdr:row>8</xdr:row>
          <xdr:rowOff>15240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7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563880</xdr:colOff>
          <xdr:row>7</xdr:row>
          <xdr:rowOff>167640</xdr:rowOff>
        </xdr:from>
        <xdr:to>
          <xdr:col>2</xdr:col>
          <xdr:colOff>982980</xdr:colOff>
          <xdr:row>9</xdr:row>
          <xdr:rowOff>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7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563880</xdr:colOff>
          <xdr:row>7</xdr:row>
          <xdr:rowOff>182880</xdr:rowOff>
        </xdr:from>
        <xdr:to>
          <xdr:col>3</xdr:col>
          <xdr:colOff>982980</xdr:colOff>
          <xdr:row>9</xdr:row>
          <xdr:rowOff>15240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7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563880</xdr:colOff>
          <xdr:row>5</xdr:row>
          <xdr:rowOff>182880</xdr:rowOff>
        </xdr:from>
        <xdr:to>
          <xdr:col>3</xdr:col>
          <xdr:colOff>982980</xdr:colOff>
          <xdr:row>7</xdr:row>
          <xdr:rowOff>15240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7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563880</xdr:colOff>
          <xdr:row>4</xdr:row>
          <xdr:rowOff>182880</xdr:rowOff>
        </xdr:from>
        <xdr:to>
          <xdr:col>4</xdr:col>
          <xdr:colOff>982980</xdr:colOff>
          <xdr:row>6</xdr:row>
          <xdr:rowOff>15240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7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563880</xdr:colOff>
          <xdr:row>5</xdr:row>
          <xdr:rowOff>182880</xdr:rowOff>
        </xdr:from>
        <xdr:to>
          <xdr:col>4</xdr:col>
          <xdr:colOff>982980</xdr:colOff>
          <xdr:row>7</xdr:row>
          <xdr:rowOff>15240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7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563880</xdr:colOff>
          <xdr:row>6</xdr:row>
          <xdr:rowOff>182880</xdr:rowOff>
        </xdr:from>
        <xdr:to>
          <xdr:col>4</xdr:col>
          <xdr:colOff>982980</xdr:colOff>
          <xdr:row>8</xdr:row>
          <xdr:rowOff>15240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7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563880</xdr:colOff>
          <xdr:row>7</xdr:row>
          <xdr:rowOff>182880</xdr:rowOff>
        </xdr:from>
        <xdr:to>
          <xdr:col>4</xdr:col>
          <xdr:colOff>982980</xdr:colOff>
          <xdr:row>9</xdr:row>
          <xdr:rowOff>15240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7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7</xdr:row>
          <xdr:rowOff>182880</xdr:rowOff>
        </xdr:from>
        <xdr:to>
          <xdr:col>5</xdr:col>
          <xdr:colOff>982980</xdr:colOff>
          <xdr:row>9</xdr:row>
          <xdr:rowOff>15240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7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6</xdr:row>
          <xdr:rowOff>182880</xdr:rowOff>
        </xdr:from>
        <xdr:to>
          <xdr:col>5</xdr:col>
          <xdr:colOff>982980</xdr:colOff>
          <xdr:row>8</xdr:row>
          <xdr:rowOff>15240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7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5</xdr:row>
          <xdr:rowOff>182880</xdr:rowOff>
        </xdr:from>
        <xdr:to>
          <xdr:col>5</xdr:col>
          <xdr:colOff>982980</xdr:colOff>
          <xdr:row>7</xdr:row>
          <xdr:rowOff>15240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7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4</xdr:row>
          <xdr:rowOff>182880</xdr:rowOff>
        </xdr:from>
        <xdr:to>
          <xdr:col>5</xdr:col>
          <xdr:colOff>982980</xdr:colOff>
          <xdr:row>6</xdr:row>
          <xdr:rowOff>15240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7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716280</xdr:colOff>
          <xdr:row>4</xdr:row>
          <xdr:rowOff>182880</xdr:rowOff>
        </xdr:from>
        <xdr:to>
          <xdr:col>6</xdr:col>
          <xdr:colOff>1135380</xdr:colOff>
          <xdr:row>6</xdr:row>
          <xdr:rowOff>15240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7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716280</xdr:colOff>
          <xdr:row>4</xdr:row>
          <xdr:rowOff>182880</xdr:rowOff>
        </xdr:from>
        <xdr:to>
          <xdr:col>8</xdr:col>
          <xdr:colOff>1135380</xdr:colOff>
          <xdr:row>6</xdr:row>
          <xdr:rowOff>30480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7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xdr:twoCellAnchor editAs="oneCell">
    <xdr:from>
      <xdr:col>10</xdr:col>
      <xdr:colOff>8281</xdr:colOff>
      <xdr:row>5</xdr:row>
      <xdr:rowOff>74544</xdr:rowOff>
    </xdr:from>
    <xdr:to>
      <xdr:col>19</xdr:col>
      <xdr:colOff>523906</xdr:colOff>
      <xdr:row>29</xdr:row>
      <xdr:rowOff>113290</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stretch>
          <a:fillRect/>
        </a:stretch>
      </xdr:blipFill>
      <xdr:spPr>
        <a:xfrm>
          <a:off x="9028042" y="960783"/>
          <a:ext cx="5659125" cy="4216494"/>
        </a:xfrm>
        <a:prstGeom prst="rect">
          <a:avLst/>
        </a:prstGeom>
      </xdr:spPr>
    </xdr:pic>
    <xdr:clientData/>
  </xdr:twoCellAnchor>
  <xdr:twoCellAnchor editAs="oneCell">
    <xdr:from>
      <xdr:col>10</xdr:col>
      <xdr:colOff>24849</xdr:colOff>
      <xdr:row>33</xdr:row>
      <xdr:rowOff>82826</xdr:rowOff>
    </xdr:from>
    <xdr:to>
      <xdr:col>19</xdr:col>
      <xdr:colOff>488674</xdr:colOff>
      <xdr:row>43</xdr:row>
      <xdr:rowOff>109812</xdr:rowOff>
    </xdr:to>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2"/>
        <a:stretch>
          <a:fillRect/>
        </a:stretch>
      </xdr:blipFill>
      <xdr:spPr>
        <a:xfrm>
          <a:off x="13053392" y="8696739"/>
          <a:ext cx="5607325" cy="1683508"/>
        </a:xfrm>
        <a:prstGeom prst="rect">
          <a:avLst/>
        </a:prstGeom>
      </xdr:spPr>
    </xdr:pic>
    <xdr:clientData/>
  </xdr:twoCellAnchor>
  <xdr:twoCellAnchor editAs="oneCell">
    <xdr:from>
      <xdr:col>10</xdr:col>
      <xdr:colOff>1</xdr:colOff>
      <xdr:row>45</xdr:row>
      <xdr:rowOff>157370</xdr:rowOff>
    </xdr:from>
    <xdr:to>
      <xdr:col>16</xdr:col>
      <xdr:colOff>66261</xdr:colOff>
      <xdr:row>62</xdr:row>
      <xdr:rowOff>38852</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3"/>
        <a:stretch>
          <a:fillRect/>
        </a:stretch>
      </xdr:blipFill>
      <xdr:spPr>
        <a:xfrm>
          <a:off x="9119153" y="7644848"/>
          <a:ext cx="3495260" cy="2697569"/>
        </a:xfrm>
        <a:prstGeom prst="rect">
          <a:avLst/>
        </a:prstGeom>
      </xdr:spPr>
    </xdr:pic>
    <xdr:clientData/>
  </xdr:twoCellAnchor>
  <xdr:twoCellAnchor editAs="oneCell">
    <xdr:from>
      <xdr:col>16</xdr:col>
      <xdr:colOff>115956</xdr:colOff>
      <xdr:row>45</xdr:row>
      <xdr:rowOff>88687</xdr:rowOff>
    </xdr:from>
    <xdr:to>
      <xdr:col>24</xdr:col>
      <xdr:colOff>282678</xdr:colOff>
      <xdr:row>61</xdr:row>
      <xdr:rowOff>140806</xdr:rowOff>
    </xdr:to>
    <xdr:pic>
      <xdr:nvPicPr>
        <xdr:cNvPr id="12" name="Picture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4"/>
        <a:stretch>
          <a:fillRect/>
        </a:stretch>
      </xdr:blipFill>
      <xdr:spPr>
        <a:xfrm>
          <a:off x="12664108" y="7576165"/>
          <a:ext cx="4738721" cy="2702552"/>
        </a:xfrm>
        <a:prstGeom prst="rect">
          <a:avLst/>
        </a:prstGeom>
      </xdr:spPr>
    </xdr:pic>
    <xdr:clientData/>
  </xdr:twoCellAnchor>
  <xdr:twoCellAnchor editAs="oneCell">
    <xdr:from>
      <xdr:col>11</xdr:col>
      <xdr:colOff>480392</xdr:colOff>
      <xdr:row>63</xdr:row>
      <xdr:rowOff>104191</xdr:rowOff>
    </xdr:from>
    <xdr:to>
      <xdr:col>22</xdr:col>
      <xdr:colOff>381001</xdr:colOff>
      <xdr:row>81</xdr:row>
      <xdr:rowOff>139685</xdr:rowOff>
    </xdr:to>
    <xdr:pic>
      <xdr:nvPicPr>
        <xdr:cNvPr id="13" name="Picture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5"/>
        <a:stretch>
          <a:fillRect/>
        </a:stretch>
      </xdr:blipFill>
      <xdr:spPr>
        <a:xfrm>
          <a:off x="10171044" y="10573408"/>
          <a:ext cx="6187109" cy="301723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563880</xdr:colOff>
          <xdr:row>3</xdr:row>
          <xdr:rowOff>182880</xdr:rowOff>
        </xdr:from>
        <xdr:to>
          <xdr:col>2</xdr:col>
          <xdr:colOff>982980</xdr:colOff>
          <xdr:row>5</xdr:row>
          <xdr:rowOff>15240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7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563880</xdr:colOff>
          <xdr:row>3</xdr:row>
          <xdr:rowOff>182880</xdr:rowOff>
        </xdr:from>
        <xdr:to>
          <xdr:col>3</xdr:col>
          <xdr:colOff>982980</xdr:colOff>
          <xdr:row>5</xdr:row>
          <xdr:rowOff>15240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7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563880</xdr:colOff>
          <xdr:row>3</xdr:row>
          <xdr:rowOff>182880</xdr:rowOff>
        </xdr:from>
        <xdr:to>
          <xdr:col>4</xdr:col>
          <xdr:colOff>982980</xdr:colOff>
          <xdr:row>5</xdr:row>
          <xdr:rowOff>15240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7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3</xdr:row>
          <xdr:rowOff>182880</xdr:rowOff>
        </xdr:from>
        <xdr:to>
          <xdr:col>5</xdr:col>
          <xdr:colOff>982980</xdr:colOff>
          <xdr:row>5</xdr:row>
          <xdr:rowOff>15240</xdr:rowOff>
        </xdr:to>
        <xdr:sp macro="" textlink="">
          <xdr:nvSpPr>
            <xdr:cNvPr id="20506" name="Check Box 26" hidden="1">
              <a:extLst>
                <a:ext uri="{63B3BB69-23CF-44E3-9099-C40C66FF867C}">
                  <a14:compatExt spid="_x0000_s20506"/>
                </a:ext>
                <a:ext uri="{FF2B5EF4-FFF2-40B4-BE49-F238E27FC236}">
                  <a16:creationId xmlns:a16="http://schemas.microsoft.com/office/drawing/2014/main" id="{00000000-0008-0000-07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716280</xdr:colOff>
          <xdr:row>4</xdr:row>
          <xdr:rowOff>182880</xdr:rowOff>
        </xdr:from>
        <xdr:to>
          <xdr:col>7</xdr:col>
          <xdr:colOff>1135380</xdr:colOff>
          <xdr:row>6</xdr:row>
          <xdr:rowOff>30480</xdr:rowOff>
        </xdr:to>
        <xdr:sp macro="" textlink="">
          <xdr:nvSpPr>
            <xdr:cNvPr id="20507" name="Check Box 27" hidden="1">
              <a:extLst>
                <a:ext uri="{63B3BB69-23CF-44E3-9099-C40C66FF867C}">
                  <a14:compatExt spid="_x0000_s20507"/>
                </a:ext>
                <a:ext uri="{FF2B5EF4-FFF2-40B4-BE49-F238E27FC236}">
                  <a16:creationId xmlns:a16="http://schemas.microsoft.com/office/drawing/2014/main" id="{00000000-0008-0000-07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AU" sz="800" b="0" i="0" u="none" strike="noStrike" baseline="0">
                  <a:solidFill>
                    <a:srgbClr val="000000"/>
                  </a:solidFill>
                  <a:latin typeface="Segoe UI"/>
                  <a:cs typeface="Segoe UI"/>
                </a:rPr>
                <a:t>Updated? Check Box 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4</xdr:col>
      <xdr:colOff>2575983</xdr:colOff>
      <xdr:row>16</xdr:row>
      <xdr:rowOff>103456</xdr:rowOff>
    </xdr:from>
    <xdr:ext cx="3895783" cy="3211801"/>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3115058" y="3002231"/>
          <a:ext cx="3895783" cy="3211801"/>
        </a:xfrm>
        <a:prstGeom prst="rect">
          <a:avLst/>
        </a:prstGeom>
      </xdr:spPr>
    </xdr:pic>
    <xdr:clientData/>
  </xdr:oneCellAnchor>
  <xdr:twoCellAnchor>
    <xdr:from>
      <xdr:col>4</xdr:col>
      <xdr:colOff>3911600</xdr:colOff>
      <xdr:row>10</xdr:row>
      <xdr:rowOff>723900</xdr:rowOff>
    </xdr:from>
    <xdr:to>
      <xdr:col>4</xdr:col>
      <xdr:colOff>4048125</xdr:colOff>
      <xdr:row>15</xdr:row>
      <xdr:rowOff>104775</xdr:rowOff>
    </xdr:to>
    <xdr:cxnSp macro="">
      <xdr:nvCxnSpPr>
        <xdr:cNvPr id="3" name="Straight Arrow Connector 2">
          <a:extLst>
            <a:ext uri="{FF2B5EF4-FFF2-40B4-BE49-F238E27FC236}">
              <a16:creationId xmlns:a16="http://schemas.microsoft.com/office/drawing/2014/main" id="{00000000-0008-0000-0900-000003000000}"/>
            </a:ext>
          </a:extLst>
        </xdr:cNvPr>
        <xdr:cNvCxnSpPr/>
      </xdr:nvCxnSpPr>
      <xdr:spPr>
        <a:xfrm>
          <a:off x="24450675" y="1990725"/>
          <a:ext cx="130175" cy="8255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oneCellAnchor>
    <xdr:from>
      <xdr:col>8</xdr:col>
      <xdr:colOff>863292</xdr:colOff>
      <xdr:row>1</xdr:row>
      <xdr:rowOff>574963</xdr:rowOff>
    </xdr:from>
    <xdr:ext cx="6523341" cy="1898419"/>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36804292" y="359063"/>
          <a:ext cx="6523341" cy="1898419"/>
        </a:xfrm>
        <a:prstGeom prst="rect">
          <a:avLst/>
        </a:prstGeom>
      </xdr:spPr>
    </xdr:pic>
    <xdr:clientData/>
  </xdr:oneCellAnchor>
  <xdr:twoCellAnchor>
    <xdr:from>
      <xdr:col>4</xdr:col>
      <xdr:colOff>3821545</xdr:colOff>
      <xdr:row>1</xdr:row>
      <xdr:rowOff>2007061</xdr:rowOff>
    </xdr:from>
    <xdr:to>
      <xdr:col>8</xdr:col>
      <xdr:colOff>822498</xdr:colOff>
      <xdr:row>2</xdr:row>
      <xdr:rowOff>173182</xdr:rowOff>
    </xdr:to>
    <xdr:cxnSp macro="">
      <xdr:nvCxnSpPr>
        <xdr:cNvPr id="5" name="Straight Arrow Connector 4">
          <a:extLst>
            <a:ext uri="{FF2B5EF4-FFF2-40B4-BE49-F238E27FC236}">
              <a16:creationId xmlns:a16="http://schemas.microsoft.com/office/drawing/2014/main" id="{00000000-0008-0000-0900-000005000000}"/>
            </a:ext>
          </a:extLst>
        </xdr:cNvPr>
        <xdr:cNvCxnSpPr/>
      </xdr:nvCxnSpPr>
      <xdr:spPr>
        <a:xfrm flipV="1">
          <a:off x="24354270" y="362411"/>
          <a:ext cx="12409228" cy="172721"/>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oneCellAnchor>
    <xdr:from>
      <xdr:col>8</xdr:col>
      <xdr:colOff>968443</xdr:colOff>
      <xdr:row>2</xdr:row>
      <xdr:rowOff>351789</xdr:rowOff>
    </xdr:from>
    <xdr:ext cx="6432933" cy="1860320"/>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3"/>
        <a:stretch>
          <a:fillRect/>
        </a:stretch>
      </xdr:blipFill>
      <xdr:spPr>
        <a:xfrm>
          <a:off x="36906268" y="545464"/>
          <a:ext cx="6432933" cy="1860320"/>
        </a:xfrm>
        <a:prstGeom prst="rect">
          <a:avLst/>
        </a:prstGeom>
      </xdr:spPr>
    </xdr:pic>
    <xdr:clientData/>
  </xdr:oneCellAnchor>
  <xdr:twoCellAnchor>
    <xdr:from>
      <xdr:col>4</xdr:col>
      <xdr:colOff>3629891</xdr:colOff>
      <xdr:row>2</xdr:row>
      <xdr:rowOff>443345</xdr:rowOff>
    </xdr:from>
    <xdr:to>
      <xdr:col>8</xdr:col>
      <xdr:colOff>860136</xdr:colOff>
      <xdr:row>3</xdr:row>
      <xdr:rowOff>1016000</xdr:rowOff>
    </xdr:to>
    <xdr:cxnSp macro="">
      <xdr:nvCxnSpPr>
        <xdr:cNvPr id="7" name="Straight Arrow Connector 6">
          <a:extLst>
            <a:ext uri="{FF2B5EF4-FFF2-40B4-BE49-F238E27FC236}">
              <a16:creationId xmlns:a16="http://schemas.microsoft.com/office/drawing/2014/main" id="{00000000-0008-0000-0900-000007000000}"/>
            </a:ext>
          </a:extLst>
        </xdr:cNvPr>
        <xdr:cNvCxnSpPr/>
      </xdr:nvCxnSpPr>
      <xdr:spPr>
        <a:xfrm>
          <a:off x="24162616" y="541770"/>
          <a:ext cx="12635345" cy="18213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oneCellAnchor>
    <xdr:from>
      <xdr:col>8</xdr:col>
      <xdr:colOff>1587500</xdr:colOff>
      <xdr:row>5</xdr:row>
      <xdr:rowOff>461817</xdr:rowOff>
    </xdr:from>
    <xdr:ext cx="5670643" cy="4463761"/>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a:stretch>
          <a:fillRect/>
        </a:stretch>
      </xdr:blipFill>
      <xdr:spPr>
        <a:xfrm>
          <a:off x="37528500" y="1084117"/>
          <a:ext cx="5670643" cy="4463761"/>
        </a:xfrm>
        <a:prstGeom prst="rect">
          <a:avLst/>
        </a:prstGeom>
      </xdr:spPr>
    </xdr:pic>
    <xdr:clientData/>
  </xdr:oneCellAnchor>
  <xdr:twoCellAnchor>
    <xdr:from>
      <xdr:col>4</xdr:col>
      <xdr:colOff>1564409</xdr:colOff>
      <xdr:row>5</xdr:row>
      <xdr:rowOff>432954</xdr:rowOff>
    </xdr:from>
    <xdr:to>
      <xdr:col>8</xdr:col>
      <xdr:colOff>1500909</xdr:colOff>
      <xdr:row>6</xdr:row>
      <xdr:rowOff>92364</xdr:rowOff>
    </xdr:to>
    <xdr:cxnSp macro="">
      <xdr:nvCxnSpPr>
        <xdr:cNvPr id="9" name="Straight Arrow Connector 8">
          <a:extLst>
            <a:ext uri="{FF2B5EF4-FFF2-40B4-BE49-F238E27FC236}">
              <a16:creationId xmlns:a16="http://schemas.microsoft.com/office/drawing/2014/main" id="{00000000-0008-0000-0900-000009000000}"/>
            </a:ext>
          </a:extLst>
        </xdr:cNvPr>
        <xdr:cNvCxnSpPr/>
      </xdr:nvCxnSpPr>
      <xdr:spPr>
        <a:xfrm>
          <a:off x="22100309" y="1087004"/>
          <a:ext cx="15335250" cy="9121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FINANCE\FNYEAR98\YEAREND\ACCOUNTS\FS9798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uspwc.sharepoint.com/Pers/PLANNING/Enrolment%20projections/Latest%20Projections/Enrolment%20projections%20March%20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uspwc.sharepoint.com/Planning/School%20Enrolments%20&amp;%20Entitlements/2013/June/June%202013%20SASS%20Entitlement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uspwc.sharepoint.com/Pers/PLANNING/forward%20estimates/Forward%20Estimates%202002/Enrolment%20projections%20March%202002v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uspwc.sharepoint.com/Enrolment%20projections/2012/Enrolment%20projections%20August%202012.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uspwc.sharepoint.com/Planning/School%20Enrolments%20&amp;%20Entitlements/2012/June%202012%20Data%20-%20SASS%20Entitlement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uspwc.sharepoint.com/C/Users/clim7/AppData/Local/Microsoft/Windows/Temporary%20Internet%20Files/Content.Outlook/OI3MCY7V/capital_proposal_template.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uspwc.sharepoint.com/Users/kwalsh60/AppData/Local/Microsoft/Windows/Temporary%20Internet%20Files/Content.Outlook/Q24O8BGN/Acara%202013%20FTE%20&amp;%20headcount%20(work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uspwc.sharepoint.com/Reporting/JOSEPHINE/Frequently%20Used%20Docs/000%20JC's%20copy%20of%20CURRENT%20School%20File_%20201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uspwc.sharepoint.com/Users/yyudianto/AppData/Local/Microsoft/Windows/Temporary%20Internet%20Files/Content.Outlook/H30SG7VK/Forward%20estimates%202017%20-%20Interim%20Sen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CARA%20Enterprise%20Model\Enterprise%20Model\ICSEA%20Project\ICSEA_ACARAData_Structures_V04_Merged_Student_and_NAPLAN_2011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IP\STS%20Allocation%20Reports\Allocation%20and%20Cap%20Management\2017%20Allocations%20and%20Financial%20Caps\TAFE\2017%20Allocation%20Big%20Report%20v1%20-%20TAFE%20analysis%20continuing%20student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lient\Users\campbp13\AppData\Local\Microsoft\Windows\Temporary%20Internet%20Files\OLKCD52\Unprotected%20Version%20-%20Attachment%20B%20Carry%20Forward%20Req%20Template%20for%20Agencies%20to%20complete_dn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rp.trans.internal\prof\UserProfiles\ASvanberg\Documents\Papers%20-%20VOC\2020%20Updates\191025%20-%20Excel%20tool%20-%20Rural%20VOC%20-%20v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lee2\financeman\CommMan\ECONOMIC%20POLICY%20STRATEGY%20AND%20PLANNING\Economic%20Analysis%20Tools\Final%20v1\Updated%20Versions%202013_14%20values\Bus%20Acquisition%20CBA%20Too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swgov.sharepoint.com/Users/RAHOOJAS/ObjectiveHome/sfobjprod.govnet.nsw.gov.au-8008/RAHOOJAS/Objects/Pathways%20Financial%20Model%20-%20Nous%20issued%2018%20February%20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nswgov.sharepoint.com/Users/RAHOOJAS/ObjectiveHome/sfobjprod.govnet.nsw.gov.au-8008/RAHOOJAS/Objects/FBP%2028668%20-%20NPP%20-%20Equitable%20Resourcing%20for%20Disability%20Support%20-%20TAB%20C%20-%20CBA%20Spreadshee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uspwc.sharepoint.com/Users/elat/AppData/Local/Microsoft/Windows/Temporary%20Internet%20Files/Content.Outlook/69HK9AIA/Acara%202014%20FTE%20&amp;%20headcount%20(workin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uspwc.sharepoint.com/Enrolment%20projections/2014/Enrolment%20projections%20August%202014%20INC.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uspwc.sharepoint.com/Planning/School%20Enrolments%20&amp;%20Entitlements/2014/June/2014%20June%20Data%20-%20SASS%20Entitl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to accounts"/>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b enrol chart1"/>
      <sheetName val="February"/>
      <sheetName val="June"/>
      <sheetName val="Enrolment chart Feb"/>
      <sheetName val="Enrolment chart June"/>
      <sheetName val="Teacher Student Ratios"/>
      <sheetName val="Calculations"/>
      <sheetName val="Item 27 calculations"/>
      <sheetName val="Item 27 Interim SASS"/>
      <sheetName val="Budget Initiatives"/>
    </sheetNames>
    <sheetDataSet>
      <sheetData sheetId="0" refreshError="1"/>
      <sheetData sheetId="1"/>
      <sheetData sheetId="2"/>
      <sheetData sheetId="3" refreshError="1"/>
      <sheetData sheetId="4" refreshError="1"/>
      <sheetData sheetId="5"/>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e 2013 SASS ENT"/>
      <sheetName val="ForwEst"/>
      <sheetName val="FE items"/>
      <sheetName val="BD Descript Aug2013 rev redtxt "/>
      <sheetName val="Budget Dissections"/>
    </sheetNames>
    <sheetDataSet>
      <sheetData sheetId="0"/>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bruary"/>
      <sheetName val="June"/>
      <sheetName val="Enrolment chart Feb"/>
      <sheetName val="Enrolment chart June"/>
      <sheetName val="Teacher Student Ratios"/>
      <sheetName val="Calculations"/>
      <sheetName val="Item 27 calculations"/>
      <sheetName val="Budget Initiatives"/>
    </sheetNames>
    <sheetDataSet>
      <sheetData sheetId="0"/>
      <sheetData sheetId="1"/>
      <sheetData sheetId="2" refreshError="1"/>
      <sheetData sheetId="3" refreshError="1"/>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bruary"/>
      <sheetName val="June by retention"/>
      <sheetName val="Calculations"/>
      <sheetName val="Support adjustment"/>
      <sheetName val="Sheet1"/>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ARA"/>
      <sheetName val="Sheet2"/>
      <sheetName val="Budget Diss"/>
      <sheetName val="June 2012 Data - SASS ENT"/>
      <sheetName val="Methodology"/>
      <sheetName val="Sheet1"/>
      <sheetName val="Sheet3"/>
    </sheetNames>
    <sheetDataSet>
      <sheetData sheetId="0" refreshError="1"/>
      <sheetData sheetId="1" refreshError="1"/>
      <sheetData sheetId="2" refreshError="1"/>
      <sheetData sheetId="3"/>
      <sheetData sheetId="4" refreshError="1"/>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osal Summary"/>
      <sheetName val="Financial Impact Summary"/>
      <sheetName val="Financial Assumptions"/>
      <sheetName val="Capex Short Form Fin Statement"/>
      <sheetName val="Agency Information 2"/>
      <sheetName val="Types, Category and Classificat"/>
      <sheetName val="Notes"/>
    </sheetNames>
    <sheetDataSet>
      <sheetData sheetId="0"/>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2013 ACARA"/>
      <sheetName val="Exceptions"/>
      <sheetName val="FTE v HC"/>
      <sheetName val="2013 vs 2012"/>
      <sheetName val="2013 v 2012 Summary"/>
    </sheetNames>
    <sheetDataSet>
      <sheetData sheetId="0"/>
      <sheetData sheetId="1"/>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 list 2016"/>
      <sheetName val="2016 PINS"/>
      <sheetName val="School Recruitment"/>
      <sheetName val="2015  Schools List"/>
      <sheetName val="Summary 2015 (2213)"/>
      <sheetName val="Electorates "/>
      <sheetName val="SCHOOL FILE"/>
      <sheetName val="2014 - Schools List"/>
      <sheetName val="Schools List 2013"/>
      <sheetName val="LSLD"/>
      <sheetName val="Schools MCEECDYA Remoteness"/>
      <sheetName val="Connected Community Schools"/>
      <sheetName val="924 - Rural and Remote"/>
      <sheetName val="PINS"/>
      <sheetName val="Current Schools List"/>
      <sheetName val="2013 School File"/>
      <sheetName val="2012 School File (July)"/>
      <sheetName val="2012 School File (January)"/>
      <sheetName val="2011 School File"/>
      <sheetName val="2008 School File"/>
      <sheetName val="2006 School File"/>
      <sheetName val="229 Schools "/>
      <sheetName val="Preschools - 103"/>
      <sheetName val="Gender Schools"/>
      <sheetName val="2016 OC Schools"/>
      <sheetName val="IEC"/>
      <sheetName val="DEC - 13"/>
      <sheetName val="SSP"/>
      <sheetName val="Incentive Schools"/>
      <sheetName val="JJC"/>
      <sheetName val="EEC"/>
      <sheetName val="School list 2018"/>
      <sheetName val="School list 2017"/>
      <sheetName val="School summary in 2017"/>
      <sheetName val="LSLD 229"/>
      <sheetName val="Sheet1"/>
      <sheetName val="CORP EST RPT data"/>
      <sheetName val="SEA"/>
      <sheetName val="Sheet2"/>
      <sheetName val="Principal networks 2018"/>
      <sheetName val="College"/>
      <sheetName val="Electo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e"/>
      <sheetName val="June fwd est proforma"/>
      <sheetName val="Teachers &amp; SASS FTE"/>
    </sheetNames>
    <sheetDataSet>
      <sheetData sheetId="0"/>
      <sheetData sheetId="1" refreshError="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udent_and NAPLAN_V4"/>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FE"/>
      <sheetName val="Allocation Big Report"/>
      <sheetName val="TAFE Summary"/>
      <sheetName val="Big Report Names"/>
      <sheetName val="2017 Allocation Big Report v1 -"/>
    </sheetNames>
    <sheetDataSet>
      <sheetData sheetId="0"/>
      <sheetData sheetId="1"/>
      <sheetData sheetId="2"/>
      <sheetData sheetId="3"/>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arry Fwd Proposal Details"/>
      <sheetName val="2. Summ of REC Costs"/>
      <sheetName val="3. Summ of Costs Carry Fwd"/>
      <sheetName val="Agency Information 2"/>
      <sheetName val="Types, Category and Classificat"/>
      <sheetName val="FET Jan15"/>
    </sheet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User guide"/>
      <sheetName val="Calculator"/>
      <sheetName val="Additional inputs"/>
      <sheetName val="CPI"/>
      <sheetName val="VOC coefficients"/>
      <sheetName val="Fuel coefficients"/>
      <sheetName val="IRI scale"/>
    </sheetNames>
    <sheetDataSet>
      <sheetData sheetId="0" refreshError="1"/>
      <sheetData sheetId="1" refreshError="1"/>
      <sheetData sheetId="2" refreshError="1"/>
      <sheetData sheetId="3" refreshError="1"/>
      <sheetData sheetId="4" refreshError="1"/>
      <sheetData sheetId="5"/>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Instructions"/>
      <sheetName val="Inputs"/>
      <sheetName val="CBA Results"/>
      <sheetName val="Detailed CBA"/>
      <sheetName val="Demand"/>
      <sheetName val="Sensitivity Inputs"/>
      <sheetName val="Sensitivity Results"/>
      <sheetName val="Sensitivity Model"/>
      <sheetName val="Sensitivity Demand"/>
      <sheetName val="Data"/>
      <sheetName val="Boardings"/>
      <sheetName val="Services"/>
      <sheetName val="Kilometers"/>
      <sheetName val="Bus Route List"/>
      <sheetName val="Change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gt;&gt;&gt;"/>
      <sheetName val="Cover"/>
      <sheetName val="O. Cost Benefit Analysis"/>
      <sheetName val="O. Sensitivity Analysis"/>
      <sheetName val="O. Summary Costs by Initiative"/>
      <sheetName val="O. Summary Benefit by Initiativ"/>
      <sheetName val="Analysis &gt;&gt;&gt;"/>
      <sheetName val="C. EPP Implementation Costs"/>
      <sheetName val="C. EPP Implementation (new)"/>
      <sheetName val="A1. Strategic Reform Team"/>
      <sheetName val="A2. EPP"/>
      <sheetName val="A3. VETSS"/>
      <sheetName val="EPP implementation (new)"/>
      <sheetName val="NEW EPPP cost breakdown 5nov21"/>
      <sheetName val="A4. Vocational Schools"/>
      <sheetName val="A5. Pathways &amp; Dest. Data"/>
      <sheetName val="A6. EPP Benefits"/>
      <sheetName val="A8. Vocational School Benefits"/>
      <sheetName val="A7. VETSS Benefits"/>
      <sheetName val="Assumptions &gt;&gt;&gt;"/>
      <sheetName val="I. Financial Assumptions"/>
      <sheetName val="Data from DoE &gt;&gt;&gt;"/>
      <sheetName val="I. Project Assumptions"/>
      <sheetName val="I. Staff Salaries"/>
      <sheetName val="I. SGS CBA Benefits"/>
      <sheetName val="I. EVET Students &amp; Costs"/>
      <sheetName val="I.Virtual TAFE FY Budget impact"/>
      <sheetName val="I. Oncosts table"/>
      <sheetName val="I. Staff Onboarding Costs"/>
      <sheetName val="I. GS SSM Narrative"/>
      <sheetName val="I. SBAT costs 2021"/>
      <sheetName val="I. Vocational School Enrol. Est"/>
      <sheetName val="OLD EPP Budget Reworked"/>
      <sheetName val="OLD EPP detailed costbreak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and Checklist"/>
      <sheetName val="Base_Case"/>
      <sheetName val="Option_1 (Proposal)"/>
      <sheetName val="Option_2"/>
      <sheetName val="Option_3"/>
      <sheetName val="Distrib Analysis_Base"/>
      <sheetName val="Distrib Analysis_Op1 (Proposal)"/>
      <sheetName val="Distrib Analysis_Op2"/>
      <sheetName val="Distrib Analysis_Op3"/>
      <sheetName val="FIS_Base"/>
      <sheetName val="FIS_Op1 (Proposal)"/>
      <sheetName val="FIS_Op2"/>
      <sheetName val="FIS_Op3"/>
      <sheetName val="CBA Options"/>
      <sheetName val="CBA_Sensitivity Analysis"/>
      <sheetName val="Financial Appraisal"/>
      <sheetName val="Budget Allocation"/>
      <sheetName val="Benefits - Summary"/>
      <sheetName val="Benefits - Input - Option 1"/>
      <sheetName val="Benefits - Input - Option 2"/>
      <sheetName val="Data Validation"/>
      <sheetName val="Pay Classification"/>
      <sheetName val="Summary table fo front end doc"/>
      <sheetName val="Option_1 (Proposal) - LLAD"/>
      <sheetName val="Option_1 (Proposal) - IFS"/>
      <sheetName val="Option_1 (Proposal) - Transitio"/>
      <sheetName val="Option_1 (Proposal) - AR Sys"/>
      <sheetName val="NL's calcs she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Schools list "/>
      <sheetName val="2014 ACARA"/>
      <sheetName val="Exceptions"/>
      <sheetName val="FTE v HC"/>
      <sheetName val="2014 vs 2013"/>
      <sheetName val="2014 v 2013 Summary"/>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bruary"/>
      <sheetName val="June by retention"/>
      <sheetName val="Calculations"/>
      <sheetName val="Support adjustment"/>
      <sheetName val="zComp"/>
      <sheetName val="Cohort"/>
    </sheetNames>
    <sheetDataSet>
      <sheetData sheetId="0"/>
      <sheetData sheetId="1"/>
      <sheetData sheetId="2"/>
      <sheetData sheetId="3"/>
      <sheetData sheetId="4"/>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4 June SASS ENT by School"/>
      <sheetName val="ForwEst"/>
      <sheetName val="BD"/>
      <sheetName val="2014 June Data - SASS ENT"/>
      <sheetName val="Descript"/>
      <sheetName val="Sheet1"/>
    </sheetNames>
    <sheetDataSet>
      <sheetData sheetId="0"/>
      <sheetData sheetId="1" refreshError="1"/>
      <sheetData sheetId="2" refreshError="1"/>
      <sheetData sheetId="3"/>
      <sheetData sheetId="4"/>
      <sheetData sheetId="5" refreshError="1"/>
    </sheetDataSet>
  </externalBook>
</externalLink>
</file>

<file path=xl/persons/person.xml><?xml version="1.0" encoding="utf-8"?>
<personList xmlns="http://schemas.microsoft.com/office/spreadsheetml/2018/threadedcomments" xmlns:x="http://schemas.openxmlformats.org/spreadsheetml/2006/main">
  <person displayName="Jay Wyndham" id="{1F752F79-B2C4-4B61-842E-E7BDC3CFE9B2}" userId="S::Jay.Wyndham@treasury.nsw.gov.au::0217e59a-6f2a-4733-ab13-ee937f84c751" providerId="AD"/>
  <person displayName="Georgina Collins" id="{7899BCC8-DA1D-4C9D-94F4-3430D91F7EC8}" userId="S::Georgina.Collins1@treasury.nsw.gov.au::eea13506-84fb-431c-a281-e4bf44cb1a88"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101" dT="2024-12-15T23:13:26.59" personId="{7899BCC8-DA1D-4C9D-94F4-3430D91F7EC8}" id="{38540D56-B87E-44C6-A630-0D78B740A25A}" done="1">
    <text xml:space="preserve">This is per student, per kilometre, per year? </text>
  </threadedComment>
  <threadedComment ref="J102" dT="2024-12-15T23:14:26.80" personId="{7899BCC8-DA1D-4C9D-94F4-3430D91F7EC8}" id="{D26C14C9-2B56-4E0F-A744-03666451423A}" done="1">
    <text xml:space="preserve">This one is also per year. They both seem far too high to me. </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3-03-09T02:14:41.17" personId="{1F752F79-B2C4-4B61-842E-E7BDC3CFE9B2}" id="{24552BEC-9A39-41CE-8A98-A62AB6F10E59}">
    <text>The value of travel time should be derived from the opportunity cost of earnings. If students have no earnings why is their travel time cost valued the same as parents</text>
  </threadedComment>
  <threadedComment ref="A7" dT="2023-03-09T02:15:18.36" personId="{1F752F79-B2C4-4B61-842E-E7BDC3CFE9B2}" id="{0E330B89-EDE9-4954-8850-F5C5D92F3B89}">
    <text>Same as above comment</text>
  </threadedComment>
  <threadedComment ref="A8" dT="2023-03-09T02:26:58.53" personId="{1F752F79-B2C4-4B61-842E-E7BDC3CFE9B2}" id="{6127B7E6-9790-4BAC-9B71-884AEB6FED75}">
    <text xml:space="preserve">Escalation type here is listed as WPI. Education CBA framework uses AWE to calculate lifetime wage value
   </text>
  </threadedComment>
  <threadedComment ref="A16" dT="2023-03-12T23:45:02.97" personId="{1F752F79-B2C4-4B61-842E-E7BDC3CFE9B2}" id="{75CF6008-1781-47A1-BE68-C919C81CFF52}">
    <text>Same as above, should the escalation be for AWE? WPI as a measure is better for period to period wage growth, whilst AWE allows for a snapshot of wages in a point in time. AWE is generally used for long-term wage growth since it captures compositional and structural factors that affect wages. Given that, ACOE would be a broader measure to includes all forms of remuneration - ideally this would affect total lifetime earnings (including non-monetary compensation)</text>
  </threadedComment>
  <threadedComment ref="A18" dT="2023-03-12T23:51:43.28" personId="{1F752F79-B2C4-4B61-842E-E7BDC3CFE9B2}" id="{0254272B-7F19-4E4C-9580-858E2AB03380}">
    <text>Again, in the framework since the quantification is based on the opportunity cost of earnings from full-time lifelong care (which is calculated by average full-time ordinary weekly earnings {from AWE}) this should be escalated by AWE</text>
  </threadedComment>
  <threadedComment ref="A18" dT="2023-03-12T23:52:47.03" personId="{1F752F79-B2C4-4B61-842E-E7BDC3CFE9B2}" id="{5EFB4CF2-993C-4E97-97F5-D3B22AA100C6}" parentId="{0254272B-7F19-4E4C-9580-858E2AB03380}">
    <text>Note, for all WPI vs AWE escalation comments, the escalation factor from AWE is slightly lower, by about ~1 per cent</text>
  </threadedComment>
  <threadedComment ref="A23" dT="2023-03-12T23:55:32.69" personId="{1F752F79-B2C4-4B61-842E-E7BDC3CFE9B2}" id="{6E488B29-0A44-47DD-BD9C-70A8BADE0C89}">
    <text>Should this be disaggregated into Primary vs High school - due to the different consumption habits of lunches</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treasury.nsw.gov.au/documents/tpg22-22-policy-and-guidelines-evaluation" TargetMode="External"/><Relationship Id="rId2" Type="http://schemas.openxmlformats.org/officeDocument/2006/relationships/hyperlink" Target="https://www.treasury.nsw.gov.au/information-public-entities/centre-for-economic-evidence/guidelines-cost-benefit-analysis" TargetMode="External"/><Relationship Id="rId1" Type="http://schemas.openxmlformats.org/officeDocument/2006/relationships/hyperlink" Target="https://www.treasury.nsw.gov.au/information-public-entities/centre-for-economic-evidence/nsw-business-case-policy-and-guideline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4.vml"/><Relationship Id="rId13" Type="http://schemas.openxmlformats.org/officeDocument/2006/relationships/ctrlProp" Target="../ctrlProps/ctrlProp5.xml"/><Relationship Id="rId18" Type="http://schemas.openxmlformats.org/officeDocument/2006/relationships/ctrlProp" Target="../ctrlProps/ctrlProp10.xml"/><Relationship Id="rId26" Type="http://schemas.openxmlformats.org/officeDocument/2006/relationships/ctrlProp" Target="../ctrlProps/ctrlProp18.xml"/><Relationship Id="rId3" Type="http://schemas.openxmlformats.org/officeDocument/2006/relationships/hyperlink" Target="https://www.abs.gov.au/statistics/economy/price-indexes-and-inflation/producer-price-indexes-australia/latest-release" TargetMode="External"/><Relationship Id="rId21" Type="http://schemas.openxmlformats.org/officeDocument/2006/relationships/ctrlProp" Target="../ctrlProps/ctrlProp13.xml"/><Relationship Id="rId7" Type="http://schemas.openxmlformats.org/officeDocument/2006/relationships/drawing" Target="../drawings/drawing3.xml"/><Relationship Id="rId12" Type="http://schemas.openxmlformats.org/officeDocument/2006/relationships/ctrlProp" Target="../ctrlProps/ctrlProp4.xml"/><Relationship Id="rId17" Type="http://schemas.openxmlformats.org/officeDocument/2006/relationships/ctrlProp" Target="../ctrlProps/ctrlProp9.xml"/><Relationship Id="rId25" Type="http://schemas.openxmlformats.org/officeDocument/2006/relationships/ctrlProp" Target="../ctrlProps/ctrlProp17.xml"/><Relationship Id="rId2" Type="http://schemas.openxmlformats.org/officeDocument/2006/relationships/hyperlink" Target="https://www.abs.gov.au/statistics/economy/price-indexes-and-inflation/wage-price-index-australia/latest-release" TargetMode="External"/><Relationship Id="rId16" Type="http://schemas.openxmlformats.org/officeDocument/2006/relationships/ctrlProp" Target="../ctrlProps/ctrlProp8.xml"/><Relationship Id="rId20" Type="http://schemas.openxmlformats.org/officeDocument/2006/relationships/ctrlProp" Target="../ctrlProps/ctrlProp12.xml"/><Relationship Id="rId29" Type="http://schemas.openxmlformats.org/officeDocument/2006/relationships/ctrlProp" Target="../ctrlProps/ctrlProp21.xml"/><Relationship Id="rId1" Type="http://schemas.openxmlformats.org/officeDocument/2006/relationships/hyperlink" Target="https://www.fairwork.gov.au/pay-and-wages/minimum-wages" TargetMode="External"/><Relationship Id="rId6" Type="http://schemas.openxmlformats.org/officeDocument/2006/relationships/printerSettings" Target="../printerSettings/printerSettings6.bin"/><Relationship Id="rId11" Type="http://schemas.openxmlformats.org/officeDocument/2006/relationships/ctrlProp" Target="../ctrlProps/ctrlProp3.xml"/><Relationship Id="rId24" Type="http://schemas.openxmlformats.org/officeDocument/2006/relationships/ctrlProp" Target="../ctrlProps/ctrlProp16.xml"/><Relationship Id="rId5" Type="http://schemas.openxmlformats.org/officeDocument/2006/relationships/hyperlink" Target="https://www.abs.gov.au/statistics/economy/price-indexes-and-inflation/consumer-price-index-australia/latest-release" TargetMode="External"/><Relationship Id="rId15" Type="http://schemas.openxmlformats.org/officeDocument/2006/relationships/ctrlProp" Target="../ctrlProps/ctrlProp7.xml"/><Relationship Id="rId23" Type="http://schemas.openxmlformats.org/officeDocument/2006/relationships/ctrlProp" Target="../ctrlProps/ctrlProp15.xml"/><Relationship Id="rId28" Type="http://schemas.openxmlformats.org/officeDocument/2006/relationships/ctrlProp" Target="../ctrlProps/ctrlProp20.xml"/><Relationship Id="rId10" Type="http://schemas.openxmlformats.org/officeDocument/2006/relationships/ctrlProp" Target="../ctrlProps/ctrlProp2.xml"/><Relationship Id="rId19" Type="http://schemas.openxmlformats.org/officeDocument/2006/relationships/ctrlProp" Target="../ctrlProps/ctrlProp11.xml"/><Relationship Id="rId4" Type="http://schemas.openxmlformats.org/officeDocument/2006/relationships/hyperlink" Target="https://www.abs.gov.au/statistics/labour/earnings-and-working-conditions/average-weekly-earnings-australia/latest-release" TargetMode="External"/><Relationship Id="rId9" Type="http://schemas.openxmlformats.org/officeDocument/2006/relationships/ctrlProp" Target="../ctrlProps/ctrlProp1.xml"/><Relationship Id="rId14" Type="http://schemas.openxmlformats.org/officeDocument/2006/relationships/ctrlProp" Target="../ctrlProps/ctrlProp6.xml"/><Relationship Id="rId22" Type="http://schemas.openxmlformats.org/officeDocument/2006/relationships/ctrlProp" Target="../ctrlProps/ctrlProp14.xml"/><Relationship Id="rId27" Type="http://schemas.openxmlformats.org/officeDocument/2006/relationships/ctrlProp" Target="../ctrlProps/ctrlProp1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B31"/>
  <sheetViews>
    <sheetView showGridLines="0" tabSelected="1" topLeftCell="A21" zoomScaleNormal="100" workbookViewId="0"/>
  </sheetViews>
  <sheetFormatPr defaultColWidth="0" defaultRowHeight="0" customHeight="1" zeroHeight="1" x14ac:dyDescent="0.4"/>
  <cols>
    <col min="1" max="1" width="179.5546875" style="69" customWidth="1"/>
    <col min="2" max="2" width="9.44140625" style="69" hidden="1" customWidth="1"/>
    <col min="3" max="16382" width="9.44140625" style="69" hidden="1"/>
    <col min="16383" max="16383" width="2.44140625" style="69" hidden="1" customWidth="1"/>
    <col min="16384" max="16384" width="2.44140625" style="69" hidden="1"/>
  </cols>
  <sheetData>
    <row r="1" spans="1:9" ht="28.35" customHeight="1" x14ac:dyDescent="0.4">
      <c r="A1" s="68" t="s">
        <v>0</v>
      </c>
    </row>
    <row r="2" spans="1:9" ht="60.6" customHeight="1" x14ac:dyDescent="0.4">
      <c r="A2" s="70" t="s">
        <v>1</v>
      </c>
    </row>
    <row r="3" spans="1:9" s="72" customFormat="1" ht="9.9" customHeight="1" x14ac:dyDescent="0.4">
      <c r="A3" s="71"/>
      <c r="D3" s="73"/>
      <c r="E3" s="73"/>
      <c r="F3" s="73"/>
      <c r="G3" s="73"/>
      <c r="H3" s="73"/>
      <c r="I3" s="73"/>
    </row>
    <row r="4" spans="1:9" s="75" customFormat="1" ht="22.35" customHeight="1" x14ac:dyDescent="0.4">
      <c r="A4" s="74" t="s">
        <v>2</v>
      </c>
    </row>
    <row r="5" spans="1:9" s="75" customFormat="1" ht="39.6" customHeight="1" x14ac:dyDescent="0.4">
      <c r="A5" s="76" t="s">
        <v>3</v>
      </c>
    </row>
    <row r="6" spans="1:9" s="75" customFormat="1" ht="16.8" x14ac:dyDescent="0.4">
      <c r="A6" s="77"/>
    </row>
    <row r="7" spans="1:9" s="78" customFormat="1" ht="22.35" customHeight="1" x14ac:dyDescent="0.3">
      <c r="A7" s="74" t="s">
        <v>4</v>
      </c>
    </row>
    <row r="8" spans="1:9" s="75" customFormat="1" ht="97.5" customHeight="1" x14ac:dyDescent="0.4">
      <c r="A8" s="76" t="s">
        <v>5</v>
      </c>
    </row>
    <row r="9" spans="1:9" s="75" customFormat="1" ht="16.8" x14ac:dyDescent="0.4">
      <c r="A9" s="79"/>
    </row>
    <row r="10" spans="1:9" s="78" customFormat="1" ht="22.35" customHeight="1" x14ac:dyDescent="0.3">
      <c r="A10" s="74" t="s">
        <v>6</v>
      </c>
    </row>
    <row r="11" spans="1:9" s="75" customFormat="1" ht="16.8" x14ac:dyDescent="0.4">
      <c r="A11" s="76" t="s">
        <v>7</v>
      </c>
    </row>
    <row r="12" spans="1:9" s="75" customFormat="1" ht="16.8" x14ac:dyDescent="0.4">
      <c r="A12" s="76"/>
    </row>
    <row r="13" spans="1:9" s="75" customFormat="1" ht="16.8" x14ac:dyDescent="0.4">
      <c r="A13" s="80" t="s">
        <v>8</v>
      </c>
    </row>
    <row r="14" spans="1:9" s="75" customFormat="1" ht="16.8" x14ac:dyDescent="0.4">
      <c r="A14" s="81" t="s">
        <v>9</v>
      </c>
    </row>
    <row r="15" spans="1:9" s="75" customFormat="1" ht="16.8" x14ac:dyDescent="0.4">
      <c r="A15" s="82"/>
    </row>
    <row r="16" spans="1:9" s="75" customFormat="1" ht="16.8" x14ac:dyDescent="0.4">
      <c r="A16" s="83" t="s">
        <v>10</v>
      </c>
    </row>
    <row r="17" spans="1:1" s="75" customFormat="1" ht="16.8" x14ac:dyDescent="0.4">
      <c r="A17" s="144" t="s">
        <v>11</v>
      </c>
    </row>
    <row r="18" spans="1:1" s="75" customFormat="1" ht="16.8" x14ac:dyDescent="0.4">
      <c r="A18" s="81"/>
    </row>
    <row r="19" spans="1:1" s="75" customFormat="1" ht="16.8" x14ac:dyDescent="0.4">
      <c r="A19" s="83" t="s">
        <v>12</v>
      </c>
    </row>
    <row r="20" spans="1:1" s="75" customFormat="1" ht="16.8" x14ac:dyDescent="0.4">
      <c r="A20" s="84" t="s">
        <v>13</v>
      </c>
    </row>
    <row r="21" spans="1:1" s="75" customFormat="1" ht="16.8" x14ac:dyDescent="0.4">
      <c r="A21" s="84"/>
    </row>
    <row r="22" spans="1:1" s="78" customFormat="1" ht="22.35" customHeight="1" x14ac:dyDescent="0.3">
      <c r="A22" s="74" t="s">
        <v>14</v>
      </c>
    </row>
    <row r="23" spans="1:1" s="75" customFormat="1" ht="16.8" x14ac:dyDescent="0.4">
      <c r="A23" s="85"/>
    </row>
    <row r="24" spans="1:1" s="75" customFormat="1" ht="16.8" x14ac:dyDescent="0.4">
      <c r="A24" s="85" t="s">
        <v>15</v>
      </c>
    </row>
    <row r="25" spans="1:1" s="75" customFormat="1" ht="33.6" x14ac:dyDescent="0.4">
      <c r="A25" s="85" t="s">
        <v>16</v>
      </c>
    </row>
    <row r="26" spans="1:1" s="75" customFormat="1" ht="16.8" x14ac:dyDescent="0.4">
      <c r="A26" s="85"/>
    </row>
    <row r="27" spans="1:1" s="78" customFormat="1" ht="16.8" x14ac:dyDescent="0.3">
      <c r="A27" s="74" t="s">
        <v>17</v>
      </c>
    </row>
    <row r="28" spans="1:1" ht="181.35" customHeight="1" x14ac:dyDescent="0.4">
      <c r="A28" s="86" t="s">
        <v>18</v>
      </c>
    </row>
    <row r="29" spans="1:1" ht="16.8" x14ac:dyDescent="0.4">
      <c r="A29" s="87"/>
    </row>
    <row r="30" spans="1:1" ht="16.8" x14ac:dyDescent="0.4">
      <c r="A30" s="88" t="s">
        <v>19</v>
      </c>
    </row>
    <row r="31" spans="1:1" ht="16.8" x14ac:dyDescent="0.4"/>
  </sheetData>
  <hyperlinks>
    <hyperlink ref="A17" r:id="rId1" xr:uid="{00000000-0004-0000-0000-000002000000}"/>
    <hyperlink ref="A14" r:id="rId2" xr:uid="{00000000-0004-0000-0000-000000000000}"/>
    <hyperlink ref="A20" r:id="rId3" xr:uid="{1AF00460-8EE8-427A-8CC4-A37BD8E588C2}"/>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16656-5507-4BB4-9481-4586C409E450}">
  <sheetPr>
    <tabColor theme="7" tint="0.59999389629810485"/>
  </sheetPr>
  <dimension ref="A1:A26"/>
  <sheetViews>
    <sheetView zoomScale="85" zoomScaleNormal="85" workbookViewId="0"/>
  </sheetViews>
  <sheetFormatPr defaultRowHeight="14.4" x14ac:dyDescent="0.3"/>
  <sheetData>
    <row r="1" spans="1:1" x14ac:dyDescent="0.3">
      <c r="A1" t="s">
        <v>812</v>
      </c>
    </row>
    <row r="2" spans="1:1" x14ac:dyDescent="0.3">
      <c r="A2" t="s">
        <v>281</v>
      </c>
    </row>
    <row r="3" spans="1:1" x14ac:dyDescent="0.3">
      <c r="A3" t="s">
        <v>813</v>
      </c>
    </row>
    <row r="4" spans="1:1" x14ac:dyDescent="0.3">
      <c r="A4" t="s">
        <v>813</v>
      </c>
    </row>
    <row r="5" spans="1:1" x14ac:dyDescent="0.3">
      <c r="A5" t="s">
        <v>813</v>
      </c>
    </row>
    <row r="6" spans="1:1" x14ac:dyDescent="0.3">
      <c r="A6" t="s">
        <v>285</v>
      </c>
    </row>
    <row r="7" spans="1:1" x14ac:dyDescent="0.3">
      <c r="A7" t="s">
        <v>289</v>
      </c>
    </row>
    <row r="8" spans="1:1" x14ac:dyDescent="0.3">
      <c r="A8" t="s">
        <v>814</v>
      </c>
    </row>
    <row r="9" spans="1:1" x14ac:dyDescent="0.3">
      <c r="A9" t="s">
        <v>815</v>
      </c>
    </row>
    <row r="10" spans="1:1" x14ac:dyDescent="0.3">
      <c r="A10" t="s">
        <v>816</v>
      </c>
    </row>
    <row r="11" spans="1:1" x14ac:dyDescent="0.3">
      <c r="A11" t="s">
        <v>817</v>
      </c>
    </row>
    <row r="12" spans="1:1" x14ac:dyDescent="0.3">
      <c r="A12" t="s">
        <v>818</v>
      </c>
    </row>
    <row r="13" spans="1:1" x14ac:dyDescent="0.3">
      <c r="A13" t="s">
        <v>819</v>
      </c>
    </row>
    <row r="14" spans="1:1" x14ac:dyDescent="0.3">
      <c r="A14" t="s">
        <v>820</v>
      </c>
    </row>
    <row r="15" spans="1:1" x14ac:dyDescent="0.3">
      <c r="A15" t="s">
        <v>821</v>
      </c>
    </row>
    <row r="16" spans="1:1" x14ac:dyDescent="0.3">
      <c r="A16" t="s">
        <v>822</v>
      </c>
    </row>
    <row r="17" spans="1:1" x14ac:dyDescent="0.3">
      <c r="A17" t="s">
        <v>823</v>
      </c>
    </row>
    <row r="18" spans="1:1" x14ac:dyDescent="0.3">
      <c r="A18" t="s">
        <v>824</v>
      </c>
    </row>
    <row r="19" spans="1:1" x14ac:dyDescent="0.3">
      <c r="A19" t="s">
        <v>825</v>
      </c>
    </row>
    <row r="20" spans="1:1" x14ac:dyDescent="0.3">
      <c r="A20" t="s">
        <v>826</v>
      </c>
    </row>
    <row r="21" spans="1:1" x14ac:dyDescent="0.3">
      <c r="A21" t="s">
        <v>827</v>
      </c>
    </row>
    <row r="22" spans="1:1" x14ac:dyDescent="0.3">
      <c r="A22" t="s">
        <v>828</v>
      </c>
    </row>
    <row r="23" spans="1:1" x14ac:dyDescent="0.3">
      <c r="A23" t="s">
        <v>829</v>
      </c>
    </row>
    <row r="24" spans="1:1" x14ac:dyDescent="0.3">
      <c r="A24" t="s">
        <v>830</v>
      </c>
    </row>
    <row r="25" spans="1:1" x14ac:dyDescent="0.3">
      <c r="A25" t="s">
        <v>831</v>
      </c>
    </row>
    <row r="26" spans="1:1" x14ac:dyDescent="0.3">
      <c r="A26" t="s">
        <v>313</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8C3A3-6F64-4852-8ED0-D53B59236018}">
  <sheetPr>
    <tabColor theme="7" tint="0.59999389629810485"/>
  </sheetPr>
  <dimension ref="A1"/>
  <sheetViews>
    <sheetView workbookViewId="0">
      <selection activeCell="A2" sqref="A2"/>
    </sheetView>
  </sheetViews>
  <sheetFormatPr defaultRowHeight="14.4" x14ac:dyDescent="0.3"/>
  <sheetData>
    <row r="1" spans="1:1" x14ac:dyDescent="0.3">
      <c r="A1" t="s">
        <v>832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C17"/>
  <sheetViews>
    <sheetView showGridLines="0" zoomScaleNormal="100" workbookViewId="0">
      <selection activeCell="B2" sqref="B2"/>
    </sheetView>
  </sheetViews>
  <sheetFormatPr defaultColWidth="8.88671875" defaultRowHeight="17.399999999999999" x14ac:dyDescent="0.4"/>
  <cols>
    <col min="1" max="1" width="2.88671875" style="43" customWidth="1"/>
    <col min="2" max="2" width="51.88671875" style="43" customWidth="1"/>
    <col min="3" max="3" width="98.109375" style="43" bestFit="1" customWidth="1"/>
    <col min="4" max="16384" width="8.88671875" style="43"/>
  </cols>
  <sheetData>
    <row r="2" spans="2:3" ht="26.85" customHeight="1" x14ac:dyDescent="0.4">
      <c r="B2" s="42" t="s">
        <v>20</v>
      </c>
      <c r="C2" s="42" t="s">
        <v>21</v>
      </c>
    </row>
    <row r="3" spans="2:3" x14ac:dyDescent="0.4">
      <c r="B3" s="43" t="s">
        <v>22</v>
      </c>
      <c r="C3" s="43" t="s">
        <v>23</v>
      </c>
    </row>
    <row r="4" spans="2:3" x14ac:dyDescent="0.4">
      <c r="B4" s="43" t="s">
        <v>24</v>
      </c>
      <c r="C4" s="43" t="s">
        <v>25</v>
      </c>
    </row>
    <row r="5" spans="2:3" x14ac:dyDescent="0.4">
      <c r="B5" s="43" t="s">
        <v>26</v>
      </c>
      <c r="C5" s="43" t="s">
        <v>27</v>
      </c>
    </row>
    <row r="6" spans="2:3" x14ac:dyDescent="0.4">
      <c r="B6" s="43" t="s">
        <v>28</v>
      </c>
      <c r="C6" s="43" t="s">
        <v>29</v>
      </c>
    </row>
    <row r="7" spans="2:3" x14ac:dyDescent="0.4">
      <c r="B7" s="43" t="s">
        <v>30</v>
      </c>
      <c r="C7" s="43" t="s">
        <v>31</v>
      </c>
    </row>
    <row r="8" spans="2:3" x14ac:dyDescent="0.4">
      <c r="B8" s="43" t="s">
        <v>32</v>
      </c>
      <c r="C8" s="43" t="s">
        <v>33</v>
      </c>
    </row>
    <row r="9" spans="2:3" x14ac:dyDescent="0.4">
      <c r="B9" s="43" t="s">
        <v>34</v>
      </c>
      <c r="C9" s="43" t="s">
        <v>35</v>
      </c>
    </row>
    <row r="10" spans="2:3" x14ac:dyDescent="0.4">
      <c r="B10" s="43" t="s">
        <v>36</v>
      </c>
      <c r="C10" s="43" t="s">
        <v>37</v>
      </c>
    </row>
    <row r="11" spans="2:3" x14ac:dyDescent="0.4">
      <c r="B11" s="43" t="s">
        <v>38</v>
      </c>
      <c r="C11" s="43" t="s">
        <v>39</v>
      </c>
    </row>
    <row r="12" spans="2:3" x14ac:dyDescent="0.4">
      <c r="B12" s="43" t="s">
        <v>40</v>
      </c>
      <c r="C12" s="43" t="s">
        <v>41</v>
      </c>
    </row>
    <row r="13" spans="2:3" x14ac:dyDescent="0.4">
      <c r="B13" s="43" t="s">
        <v>42</v>
      </c>
      <c r="C13" s="43" t="s">
        <v>43</v>
      </c>
    </row>
    <row r="14" spans="2:3" x14ac:dyDescent="0.4">
      <c r="B14" s="43" t="s">
        <v>44</v>
      </c>
      <c r="C14" s="43" t="s">
        <v>45</v>
      </c>
    </row>
    <row r="15" spans="2:3" x14ac:dyDescent="0.4">
      <c r="B15" s="43" t="s">
        <v>46</v>
      </c>
      <c r="C15" s="43" t="s">
        <v>47</v>
      </c>
    </row>
    <row r="16" spans="2:3" x14ac:dyDescent="0.4">
      <c r="B16" s="43" t="s">
        <v>48</v>
      </c>
      <c r="C16" s="43" t="s">
        <v>49</v>
      </c>
    </row>
    <row r="17" spans="2:3" x14ac:dyDescent="0.4">
      <c r="B17" s="43" t="s">
        <v>50</v>
      </c>
      <c r="C17" s="43" t="s">
        <v>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N1049"/>
  <sheetViews>
    <sheetView showGridLines="0" zoomScale="118" zoomScaleNormal="118" workbookViewId="0">
      <pane ySplit="5" topLeftCell="A6" activePane="bottomLeft" state="frozen"/>
      <selection activeCell="B1" sqref="B1"/>
      <selection pane="bottomLeft" activeCell="A4" sqref="A4"/>
    </sheetView>
  </sheetViews>
  <sheetFormatPr defaultColWidth="15.5546875" defaultRowHeight="14.4" zeroHeight="1" x14ac:dyDescent="0.35"/>
  <cols>
    <col min="1" max="1" width="37.44140625" style="44" bestFit="1" customWidth="1"/>
    <col min="2" max="2" width="19.5546875" style="44" bestFit="1" customWidth="1"/>
    <col min="3" max="3" width="97.109375" style="44" customWidth="1"/>
    <col min="4" max="4" width="99.5546875" style="44" customWidth="1"/>
    <col min="5" max="5" width="16.88671875" style="44" bestFit="1" customWidth="1"/>
    <col min="6" max="6" width="25.88671875" style="44" customWidth="1"/>
    <col min="7" max="7" width="17" style="45" bestFit="1" customWidth="1"/>
    <col min="8" max="8" width="16.5546875" style="44" bestFit="1" customWidth="1"/>
    <col min="9" max="9" width="25.109375" style="46" bestFit="1" customWidth="1"/>
    <col min="10" max="10" width="51.109375" style="47" bestFit="1" customWidth="1"/>
    <col min="11" max="11" width="100.88671875" style="44" customWidth="1"/>
    <col min="12" max="12" width="32.88671875" style="44" bestFit="1" customWidth="1"/>
    <col min="13" max="13" width="28.88671875" style="44" bestFit="1" customWidth="1"/>
    <col min="14" max="14" width="53.109375" style="44" customWidth="1"/>
    <col min="15" max="17" width="0" style="44" hidden="1" customWidth="1"/>
    <col min="18" max="18" width="4.88671875" style="44" customWidth="1"/>
    <col min="19" max="16384" width="15.5546875" style="44"/>
  </cols>
  <sheetData>
    <row r="1" spans="1:14" x14ac:dyDescent="0.35"/>
    <row r="2" spans="1:14" x14ac:dyDescent="0.35"/>
    <row r="3" spans="1:14" ht="28.8" x14ac:dyDescent="0.65">
      <c r="B3" s="163" t="s">
        <v>52</v>
      </c>
      <c r="C3" s="163"/>
      <c r="D3" s="163"/>
    </row>
    <row r="4" spans="1:14" ht="19.2" x14ac:dyDescent="0.45">
      <c r="A4" s="48" t="s">
        <v>53</v>
      </c>
    </row>
    <row r="5" spans="1:14" customFormat="1" x14ac:dyDescent="0.3">
      <c r="A5" s="49" t="s">
        <v>22</v>
      </c>
      <c r="B5" s="49" t="s">
        <v>24</v>
      </c>
      <c r="C5" s="49" t="s">
        <v>26</v>
      </c>
      <c r="D5" s="49" t="s">
        <v>28</v>
      </c>
      <c r="E5" s="49" t="s">
        <v>30</v>
      </c>
      <c r="F5" s="50" t="s">
        <v>32</v>
      </c>
      <c r="G5" s="49" t="s">
        <v>34</v>
      </c>
      <c r="H5" s="51" t="s">
        <v>36</v>
      </c>
      <c r="I5" s="50" t="s">
        <v>38</v>
      </c>
      <c r="J5" s="49" t="s">
        <v>40</v>
      </c>
      <c r="K5" s="49" t="s">
        <v>42</v>
      </c>
      <c r="L5" s="49" t="s">
        <v>44</v>
      </c>
      <c r="M5" s="49" t="s">
        <v>48</v>
      </c>
      <c r="N5" s="52" t="s">
        <v>50</v>
      </c>
    </row>
    <row r="6" spans="1:14" customFormat="1" ht="28.8" x14ac:dyDescent="0.35">
      <c r="A6" s="58" t="s">
        <v>54</v>
      </c>
      <c r="B6" s="58" t="s">
        <v>55</v>
      </c>
      <c r="C6" s="58" t="s">
        <v>56</v>
      </c>
      <c r="D6" s="59" t="s">
        <v>57</v>
      </c>
      <c r="E6" s="58">
        <v>2023</v>
      </c>
      <c r="F6" s="60">
        <v>5400000</v>
      </c>
      <c r="G6" s="58" t="s">
        <v>58</v>
      </c>
      <c r="H6" s="89">
        <f>IF($G6="CPI",INDEX('Indexation rate'!C:C,MATCH($E6,'Indexation rate'!$A:$A,0)),IF(G6="WPI",INDEX('Indexation rate'!D:D,MATCH($E6,'Indexation rate'!$A:$A,0)),IF($G6="PPI - Medical",INDEX('Indexation rate'!E:E,MATCH($E6,'Indexation rate'!$A:$A,0)),0)))/100</f>
        <v>1.0380597014925372</v>
      </c>
      <c r="I6" s="90">
        <f t="shared" ref="I6:I66" si="0">F6*H6</f>
        <v>5605522.3880597008</v>
      </c>
      <c r="J6" s="58" t="s">
        <v>59</v>
      </c>
      <c r="K6" s="58" t="s">
        <v>60</v>
      </c>
      <c r="L6" s="58" t="s">
        <v>61</v>
      </c>
      <c r="M6" s="58" t="s">
        <v>62</v>
      </c>
      <c r="N6" s="58"/>
    </row>
    <row r="7" spans="1:14" s="1" customFormat="1" ht="28.8" x14ac:dyDescent="0.35">
      <c r="A7" s="58" t="s">
        <v>54</v>
      </c>
      <c r="B7" s="58" t="s">
        <v>55</v>
      </c>
      <c r="C7" s="58" t="s">
        <v>63</v>
      </c>
      <c r="D7" s="59" t="s">
        <v>57</v>
      </c>
      <c r="E7" s="58">
        <v>2023</v>
      </c>
      <c r="F7" s="60">
        <v>235000</v>
      </c>
      <c r="G7" s="58" t="s">
        <v>58</v>
      </c>
      <c r="H7" s="89">
        <f>IF($G7="CPI",INDEX('Indexation rate'!C:C,MATCH($E7,'Indexation rate'!$A:$A,0)),IF(G7="WPI",INDEX('Indexation rate'!D:D,MATCH($E7,'Indexation rate'!$A:$A,0)),IF($G7="PPI - Medical",INDEX('Indexation rate'!E:E,MATCH($E7,'Indexation rate'!$A:$A,0)),0)))/100</f>
        <v>1.0380597014925372</v>
      </c>
      <c r="I7" s="90">
        <f t="shared" si="0"/>
        <v>243944.02985074624</v>
      </c>
      <c r="J7" s="58" t="s">
        <v>64</v>
      </c>
      <c r="K7" s="58" t="s">
        <v>60</v>
      </c>
      <c r="L7" s="58" t="s">
        <v>61</v>
      </c>
      <c r="M7" s="58" t="s">
        <v>62</v>
      </c>
      <c r="N7" s="58"/>
    </row>
    <row r="8" spans="1:14" s="1" customFormat="1" ht="15" x14ac:dyDescent="0.35">
      <c r="A8" s="58" t="s">
        <v>54</v>
      </c>
      <c r="B8" s="58" t="s">
        <v>65</v>
      </c>
      <c r="C8" s="58" t="s">
        <v>66</v>
      </c>
      <c r="D8" s="59" t="s">
        <v>67</v>
      </c>
      <c r="E8" s="58">
        <v>2024</v>
      </c>
      <c r="F8" s="60">
        <v>24.1</v>
      </c>
      <c r="G8" s="58" t="s">
        <v>58</v>
      </c>
      <c r="H8" s="89">
        <f>IF($G8="CPI",INDEX('Indexation rate'!C:C,MATCH($E8,'Indexation rate'!$A:$A,0)),IF(G8="WPI",INDEX('Indexation rate'!D:D,MATCH($E8,'Indexation rate'!$A:$A,0)),IF($G8="PPI - Medical",INDEX('Indexation rate'!E:E,MATCH($E8,'Indexation rate'!$A:$A,0)),0)))/100</f>
        <v>1</v>
      </c>
      <c r="I8" s="90">
        <f t="shared" si="0"/>
        <v>24.1</v>
      </c>
      <c r="J8" s="58" t="s">
        <v>68</v>
      </c>
      <c r="K8" s="58" t="s">
        <v>69</v>
      </c>
      <c r="L8" s="58" t="s">
        <v>61</v>
      </c>
      <c r="M8" s="58" t="s">
        <v>62</v>
      </c>
      <c r="N8" s="58"/>
    </row>
    <row r="9" spans="1:14" s="66" customFormat="1" x14ac:dyDescent="0.35">
      <c r="A9" s="58" t="s">
        <v>54</v>
      </c>
      <c r="B9" s="58" t="s">
        <v>65</v>
      </c>
      <c r="C9" s="58" t="s">
        <v>70</v>
      </c>
      <c r="D9" s="59" t="s">
        <v>71</v>
      </c>
      <c r="E9" s="58">
        <v>2024</v>
      </c>
      <c r="F9" s="60">
        <v>915.9</v>
      </c>
      <c r="G9" s="58" t="s">
        <v>58</v>
      </c>
      <c r="H9" s="89">
        <f>IF($G9="CPI",INDEX('Indexation rate'!C:C,MATCH($E9,'Indexation rate'!$A:$A,0)),IF(G9="WPI",INDEX('Indexation rate'!D:D,MATCH($E9,'Indexation rate'!$A:$A,0)),IF($G9="PPI - Medical",INDEX('Indexation rate'!E:E,MATCH($E9,'Indexation rate'!$A:$A,0)),0)))/100</f>
        <v>1</v>
      </c>
      <c r="I9" s="90">
        <f t="shared" si="0"/>
        <v>915.9</v>
      </c>
      <c r="J9" s="58" t="s">
        <v>72</v>
      </c>
      <c r="K9" s="58" t="s">
        <v>69</v>
      </c>
      <c r="L9" s="58" t="s">
        <v>61</v>
      </c>
      <c r="M9" s="58" t="s">
        <v>62</v>
      </c>
      <c r="N9" s="65"/>
    </row>
    <row r="10" spans="1:14" s="67" customFormat="1" ht="15" x14ac:dyDescent="0.35">
      <c r="A10" s="58" t="s">
        <v>54</v>
      </c>
      <c r="B10" s="58" t="s">
        <v>55</v>
      </c>
      <c r="C10" s="58" t="s">
        <v>73</v>
      </c>
      <c r="D10" s="59" t="s">
        <v>74</v>
      </c>
      <c r="E10" s="58">
        <v>2021</v>
      </c>
      <c r="F10" s="60">
        <v>2834.38</v>
      </c>
      <c r="G10" s="58" t="s">
        <v>58</v>
      </c>
      <c r="H10" s="89">
        <f>IF($G10="CPI",INDEX('Indexation rate'!C:C,MATCH($E10,'Indexation rate'!$A:$A,0)),IF(G10="WPI",INDEX('Indexation rate'!D:D,MATCH($E10,'Indexation rate'!$A:$A,0)),IF($G10="PPI - Medical",INDEX('Indexation rate'!E:E,MATCH($E10,'Indexation rate'!$A:$A,0)),0)))/100</f>
        <v>1.1649916247906196</v>
      </c>
      <c r="I10" s="90">
        <f t="shared" si="0"/>
        <v>3302.0289614740364</v>
      </c>
      <c r="J10" s="58" t="s">
        <v>75</v>
      </c>
      <c r="K10" s="58" t="s">
        <v>76</v>
      </c>
      <c r="L10" s="58" t="s">
        <v>61</v>
      </c>
      <c r="M10" s="58" t="s">
        <v>77</v>
      </c>
      <c r="N10" s="65"/>
    </row>
    <row r="11" spans="1:14" s="63" customFormat="1" ht="72" x14ac:dyDescent="0.35">
      <c r="A11" s="58" t="s">
        <v>78</v>
      </c>
      <c r="B11" s="58" t="s">
        <v>65</v>
      </c>
      <c r="C11" s="58" t="s">
        <v>79</v>
      </c>
      <c r="D11" s="59" t="s">
        <v>80</v>
      </c>
      <c r="E11" s="58">
        <v>2023</v>
      </c>
      <c r="F11" s="60">
        <v>38073</v>
      </c>
      <c r="G11" s="58" t="s">
        <v>58</v>
      </c>
      <c r="H11" s="89">
        <f>IF($G11="CPI",INDEX('Indexation rate'!C:C,MATCH($E11,'Indexation rate'!$A:$A,0)),IF(G11="WPI",INDEX('Indexation rate'!D:D,MATCH($E11,'Indexation rate'!$A:$A,0)),IF($G11="PPI - Medical",INDEX('Indexation rate'!E:E,MATCH($E11,'Indexation rate'!$A:$A,0)),0)))/100</f>
        <v>1.0380597014925372</v>
      </c>
      <c r="I11" s="90">
        <f t="shared" si="0"/>
        <v>39522.047014925367</v>
      </c>
      <c r="J11" s="58" t="s">
        <v>81</v>
      </c>
      <c r="K11" s="58" t="s">
        <v>82</v>
      </c>
      <c r="L11" s="58" t="s">
        <v>61</v>
      </c>
      <c r="M11" s="58" t="s">
        <v>77</v>
      </c>
      <c r="N11" s="145"/>
    </row>
    <row r="12" spans="1:14" s="67" customFormat="1" ht="57.6" x14ac:dyDescent="0.35">
      <c r="A12" s="58" t="s">
        <v>78</v>
      </c>
      <c r="B12" s="58" t="s">
        <v>65</v>
      </c>
      <c r="C12" s="58" t="s">
        <v>83</v>
      </c>
      <c r="D12" s="59" t="s">
        <v>84</v>
      </c>
      <c r="E12" s="58">
        <v>2023</v>
      </c>
      <c r="F12" s="60">
        <v>1580</v>
      </c>
      <c r="G12" s="58" t="s">
        <v>85</v>
      </c>
      <c r="H12" s="89">
        <f>IF($G12="CPI",INDEX('Indexation rate'!C:C,MATCH($E12,'Indexation rate'!$A:$A,0)),IF(G12="WPI",INDEX('Indexation rate'!D:D,MATCH($E12,'Indexation rate'!$A:$A,0)),IF($G12="PPI - Medical",INDEX('Indexation rate'!E:E,MATCH($E12,'Indexation rate'!$A:$A,0)),0)))/100</f>
        <v>1.0415512465373962</v>
      </c>
      <c r="I12" s="90">
        <f t="shared" si="0"/>
        <v>1645.6509695290858</v>
      </c>
      <c r="J12" s="58" t="s">
        <v>86</v>
      </c>
      <c r="K12" s="58" t="s">
        <v>82</v>
      </c>
      <c r="L12" s="58" t="s">
        <v>61</v>
      </c>
      <c r="M12" s="58" t="s">
        <v>77</v>
      </c>
      <c r="N12" s="146"/>
    </row>
    <row r="13" spans="1:14" s="67" customFormat="1" ht="72" x14ac:dyDescent="0.35">
      <c r="A13" s="58" t="s">
        <v>78</v>
      </c>
      <c r="B13" s="58" t="s">
        <v>65</v>
      </c>
      <c r="C13" s="58" t="s">
        <v>87</v>
      </c>
      <c r="D13" s="59" t="s">
        <v>88</v>
      </c>
      <c r="E13" s="58">
        <v>2023</v>
      </c>
      <c r="F13" s="60">
        <v>19953</v>
      </c>
      <c r="G13" s="58" t="s">
        <v>58</v>
      </c>
      <c r="H13" s="89">
        <f>IF($G13="CPI",INDEX('Indexation rate'!C:C,MATCH($E13,'Indexation rate'!$A:$A,0)),IF(G13="WPI",INDEX('Indexation rate'!D:D,MATCH($E13,'Indexation rate'!$A:$A,0)),IF($G13="PPI - Medical",INDEX('Indexation rate'!E:E,MATCH($E13,'Indexation rate'!$A:$A,0)),0)))/100</f>
        <v>1.0380597014925372</v>
      </c>
      <c r="I13" s="90">
        <f t="shared" si="0"/>
        <v>20712.405223880596</v>
      </c>
      <c r="J13" s="58" t="s">
        <v>81</v>
      </c>
      <c r="K13" s="58" t="s">
        <v>82</v>
      </c>
      <c r="L13" s="58" t="s">
        <v>61</v>
      </c>
      <c r="M13" s="58" t="s">
        <v>77</v>
      </c>
      <c r="N13" s="65"/>
    </row>
    <row r="14" spans="1:14" s="63" customFormat="1" ht="72" x14ac:dyDescent="0.35">
      <c r="A14" s="58" t="s">
        <v>78</v>
      </c>
      <c r="B14" s="58" t="s">
        <v>65</v>
      </c>
      <c r="C14" s="58" t="s">
        <v>89</v>
      </c>
      <c r="D14" s="59" t="s">
        <v>90</v>
      </c>
      <c r="E14" s="58">
        <v>2023</v>
      </c>
      <c r="F14" s="60">
        <v>6124</v>
      </c>
      <c r="G14" s="58" t="s">
        <v>58</v>
      </c>
      <c r="H14" s="89">
        <f>IF($G14="CPI",INDEX('Indexation rate'!C:C,MATCH($E14,'Indexation rate'!$A:$A,0)),IF(G14="WPI",INDEX('Indexation rate'!D:D,MATCH($E14,'Indexation rate'!$A:$A,0)),IF($G14="PPI - Medical",INDEX('Indexation rate'!E:E,MATCH($E14,'Indexation rate'!$A:$A,0)),0)))/100</f>
        <v>1.0380597014925372</v>
      </c>
      <c r="I14" s="90">
        <f t="shared" si="0"/>
        <v>6357.0776119402981</v>
      </c>
      <c r="J14" s="58" t="s">
        <v>81</v>
      </c>
      <c r="K14" s="58" t="s">
        <v>82</v>
      </c>
      <c r="L14" s="58" t="s">
        <v>61</v>
      </c>
      <c r="M14" s="58" t="s">
        <v>77</v>
      </c>
      <c r="N14" s="145"/>
    </row>
    <row r="15" spans="1:14" s="63" customFormat="1" ht="72" x14ac:dyDescent="0.35">
      <c r="A15" s="58" t="s">
        <v>78</v>
      </c>
      <c r="B15" s="58" t="s">
        <v>65</v>
      </c>
      <c r="C15" s="58" t="s">
        <v>91</v>
      </c>
      <c r="D15" s="59" t="s">
        <v>92</v>
      </c>
      <c r="E15" s="58">
        <v>2023</v>
      </c>
      <c r="F15" s="60">
        <v>25027</v>
      </c>
      <c r="G15" s="58" t="s">
        <v>58</v>
      </c>
      <c r="H15" s="89">
        <f>IF($G15="CPI",INDEX('Indexation rate'!C:C,MATCH($E15,'Indexation rate'!$A:$A,0)),IF(G15="WPI",INDEX('Indexation rate'!D:D,MATCH($E15,'Indexation rate'!$A:$A,0)),IF($G15="PPI - Medical",INDEX('Indexation rate'!E:E,MATCH($E15,'Indexation rate'!$A:$A,0)),0)))/100</f>
        <v>1.0380597014925372</v>
      </c>
      <c r="I15" s="90">
        <f t="shared" si="0"/>
        <v>25979.520149253731</v>
      </c>
      <c r="J15" s="58" t="s">
        <v>81</v>
      </c>
      <c r="K15" s="58" t="s">
        <v>82</v>
      </c>
      <c r="L15" s="58" t="s">
        <v>61</v>
      </c>
      <c r="M15" s="58" t="s">
        <v>77</v>
      </c>
      <c r="N15" s="145"/>
    </row>
    <row r="16" spans="1:14" s="66" customFormat="1" ht="72" x14ac:dyDescent="0.35">
      <c r="A16" s="58" t="s">
        <v>78</v>
      </c>
      <c r="B16" s="58" t="s">
        <v>65</v>
      </c>
      <c r="C16" s="58" t="s">
        <v>93</v>
      </c>
      <c r="D16" s="59" t="s">
        <v>94</v>
      </c>
      <c r="E16" s="58">
        <v>2023</v>
      </c>
      <c r="F16" s="60">
        <v>5281</v>
      </c>
      <c r="G16" s="58" t="s">
        <v>85</v>
      </c>
      <c r="H16" s="89">
        <f>IF($G16="CPI",INDEX('Indexation rate'!C:C,MATCH($E16,'Indexation rate'!$A:$A,0)),IF(G16="WPI",INDEX('Indexation rate'!D:D,MATCH($E16,'Indexation rate'!$A:$A,0)),IF($G16="PPI - Medical",INDEX('Indexation rate'!E:E,MATCH($E16,'Indexation rate'!$A:$A,0)),0)))/100</f>
        <v>1.0415512465373962</v>
      </c>
      <c r="I16" s="90">
        <f t="shared" si="0"/>
        <v>5500.4321329639888</v>
      </c>
      <c r="J16" s="58" t="s">
        <v>95</v>
      </c>
      <c r="K16" s="58" t="s">
        <v>82</v>
      </c>
      <c r="L16" s="58" t="s">
        <v>61</v>
      </c>
      <c r="M16" s="58" t="s">
        <v>77</v>
      </c>
      <c r="N16" s="146"/>
    </row>
    <row r="17" spans="1:14" s="66" customFormat="1" ht="72" x14ac:dyDescent="0.35">
      <c r="A17" s="58" t="s">
        <v>78</v>
      </c>
      <c r="B17" s="58" t="s">
        <v>65</v>
      </c>
      <c r="C17" s="58" t="s">
        <v>96</v>
      </c>
      <c r="D17" s="59" t="s">
        <v>97</v>
      </c>
      <c r="E17" s="58">
        <v>2023</v>
      </c>
      <c r="F17" s="60">
        <v>2779</v>
      </c>
      <c r="G17" s="58" t="s">
        <v>85</v>
      </c>
      <c r="H17" s="89">
        <f>IF($G17="CPI",INDEX('Indexation rate'!C:C,MATCH($E17,'Indexation rate'!$A:$A,0)),IF(G17="WPI",INDEX('Indexation rate'!D:D,MATCH($E17,'Indexation rate'!$A:$A,0)),IF($G17="PPI - Medical",INDEX('Indexation rate'!E:E,MATCH($E17,'Indexation rate'!$A:$A,0)),0)))/100</f>
        <v>1.0415512465373962</v>
      </c>
      <c r="I17" s="90">
        <f t="shared" si="0"/>
        <v>2894.4709141274238</v>
      </c>
      <c r="J17" s="58" t="s">
        <v>95</v>
      </c>
      <c r="K17" s="58" t="s">
        <v>82</v>
      </c>
      <c r="L17" s="58" t="s">
        <v>61</v>
      </c>
      <c r="M17" s="58" t="s">
        <v>77</v>
      </c>
      <c r="N17" s="65"/>
    </row>
    <row r="18" spans="1:14" s="1" customFormat="1" ht="15" x14ac:dyDescent="0.35">
      <c r="A18" s="58" t="s">
        <v>78</v>
      </c>
      <c r="B18" s="58" t="s">
        <v>65</v>
      </c>
      <c r="C18" s="58" t="s">
        <v>98</v>
      </c>
      <c r="D18" s="59" t="s">
        <v>98</v>
      </c>
      <c r="E18" s="58">
        <v>2023</v>
      </c>
      <c r="F18" s="60">
        <v>245</v>
      </c>
      <c r="G18" s="58" t="s">
        <v>58</v>
      </c>
      <c r="H18" s="89">
        <f>IF($G18="CPI",INDEX('Indexation rate'!C:C,MATCH($E18,'Indexation rate'!$A:$A,0)),IF(G18="WPI",INDEX('Indexation rate'!D:D,MATCH($E18,'Indexation rate'!$A:$A,0)),IF($G18="PPI - Medical",INDEX('Indexation rate'!E:E,MATCH($E18,'Indexation rate'!$A:$A,0)),0)))/100</f>
        <v>1.0380597014925372</v>
      </c>
      <c r="I18" s="90">
        <f t="shared" si="0"/>
        <v>254.32462686567163</v>
      </c>
      <c r="J18" s="58" t="s">
        <v>99</v>
      </c>
      <c r="K18" s="58" t="s">
        <v>82</v>
      </c>
      <c r="L18" s="58" t="s">
        <v>61</v>
      </c>
      <c r="M18" s="58" t="s">
        <v>77</v>
      </c>
      <c r="N18" s="147"/>
    </row>
    <row r="19" spans="1:14" s="1" customFormat="1" ht="15" x14ac:dyDescent="0.35">
      <c r="A19" s="58" t="s">
        <v>78</v>
      </c>
      <c r="B19" s="58" t="s">
        <v>65</v>
      </c>
      <c r="C19" s="58" t="s">
        <v>100</v>
      </c>
      <c r="D19" s="59" t="s">
        <v>101</v>
      </c>
      <c r="E19" s="58">
        <v>2023</v>
      </c>
      <c r="F19" s="60">
        <v>20</v>
      </c>
      <c r="G19" s="58" t="s">
        <v>58</v>
      </c>
      <c r="H19" s="89">
        <f>IF($G19="CPI",INDEX('Indexation rate'!C:C,MATCH($E19,'Indexation rate'!$A:$A,0)),IF(G19="WPI",INDEX('Indexation rate'!D:D,MATCH($E19,'Indexation rate'!$A:$A,0)),IF($G19="PPI - Medical",INDEX('Indexation rate'!E:E,MATCH($E19,'Indexation rate'!$A:$A,0)),0)))/100</f>
        <v>1.0380597014925372</v>
      </c>
      <c r="I19" s="90">
        <f t="shared" si="0"/>
        <v>20.761194029850746</v>
      </c>
      <c r="J19" s="58" t="s">
        <v>99</v>
      </c>
      <c r="K19" s="58" t="s">
        <v>82</v>
      </c>
      <c r="L19" s="58" t="s">
        <v>61</v>
      </c>
      <c r="M19" s="58" t="s">
        <v>62</v>
      </c>
      <c r="N19" s="147"/>
    </row>
    <row r="20" spans="1:14" s="1" customFormat="1" ht="28.8" x14ac:dyDescent="0.35">
      <c r="A20" s="58" t="s">
        <v>78</v>
      </c>
      <c r="B20" s="58" t="s">
        <v>65</v>
      </c>
      <c r="C20" s="58" t="s">
        <v>102</v>
      </c>
      <c r="D20" s="59" t="s">
        <v>103</v>
      </c>
      <c r="E20" s="58">
        <v>2023</v>
      </c>
      <c r="F20" s="60">
        <v>173</v>
      </c>
      <c r="G20" s="58" t="s">
        <v>58</v>
      </c>
      <c r="H20" s="89">
        <f>IF($G20="CPI",INDEX('Indexation rate'!C:C,MATCH($E20,'Indexation rate'!$A:$A,0)),IF(G20="WPI",INDEX('Indexation rate'!D:D,MATCH($E20,'Indexation rate'!$A:$A,0)),IF($G20="PPI - Medical",INDEX('Indexation rate'!E:E,MATCH($E20,'Indexation rate'!$A:$A,0)),0)))/100</f>
        <v>1.0380597014925372</v>
      </c>
      <c r="I20" s="90">
        <f t="shared" si="0"/>
        <v>179.58432835820895</v>
      </c>
      <c r="J20" s="58" t="s">
        <v>99</v>
      </c>
      <c r="K20" s="58" t="s">
        <v>82</v>
      </c>
      <c r="L20" s="58" t="s">
        <v>61</v>
      </c>
      <c r="M20" s="58" t="s">
        <v>62</v>
      </c>
      <c r="N20" s="147"/>
    </row>
    <row r="21" spans="1:14" s="1" customFormat="1" ht="28.8" x14ac:dyDescent="0.35">
      <c r="A21" s="58" t="s">
        <v>78</v>
      </c>
      <c r="B21" s="58" t="s">
        <v>104</v>
      </c>
      <c r="C21" s="58" t="s">
        <v>105</v>
      </c>
      <c r="D21" s="59" t="s">
        <v>106</v>
      </c>
      <c r="E21" s="58">
        <v>2023</v>
      </c>
      <c r="F21" s="60">
        <v>5485</v>
      </c>
      <c r="G21" s="58" t="s">
        <v>58</v>
      </c>
      <c r="H21" s="89">
        <f>IF($G21="CPI",INDEX('Indexation rate'!C:C,MATCH($E21,'Indexation rate'!$A:$A,0)),IF(G21="WPI",INDEX('Indexation rate'!D:D,MATCH($E21,'Indexation rate'!$A:$A,0)),IF($G21="PPI - Medical",INDEX('Indexation rate'!E:E,MATCH($E21,'Indexation rate'!$A:$A,0)),0)))/100</f>
        <v>1.0380597014925372</v>
      </c>
      <c r="I21" s="90">
        <f t="shared" si="0"/>
        <v>5693.7574626865671</v>
      </c>
      <c r="J21" s="58" t="s">
        <v>107</v>
      </c>
      <c r="K21" s="58" t="s">
        <v>82</v>
      </c>
      <c r="L21" s="58" t="s">
        <v>61</v>
      </c>
      <c r="M21" s="58" t="s">
        <v>77</v>
      </c>
      <c r="N21" s="147"/>
    </row>
    <row r="22" spans="1:14" s="1" customFormat="1" ht="43.2" x14ac:dyDescent="0.35">
      <c r="A22" s="58" t="s">
        <v>78</v>
      </c>
      <c r="B22" s="58" t="s">
        <v>104</v>
      </c>
      <c r="C22" s="58" t="s">
        <v>108</v>
      </c>
      <c r="D22" s="59" t="s">
        <v>109</v>
      </c>
      <c r="E22" s="58">
        <v>2023</v>
      </c>
      <c r="F22" s="60">
        <v>195779</v>
      </c>
      <c r="G22" s="58" t="s">
        <v>58</v>
      </c>
      <c r="H22" s="89">
        <f>IF($G22="CPI",INDEX('Indexation rate'!C:C,MATCH($E22,'Indexation rate'!$A:$A,0)),IF(G22="WPI",INDEX('Indexation rate'!D:D,MATCH($E22,'Indexation rate'!$A:$A,0)),IF($G22="PPI - Medical",INDEX('Indexation rate'!E:E,MATCH($E22,'Indexation rate'!$A:$A,0)),0)))/100</f>
        <v>1.0380597014925372</v>
      </c>
      <c r="I22" s="90">
        <f t="shared" si="0"/>
        <v>203230.29029850746</v>
      </c>
      <c r="J22" s="58" t="s">
        <v>110</v>
      </c>
      <c r="K22" s="58" t="s">
        <v>82</v>
      </c>
      <c r="L22" s="58" t="s">
        <v>61</v>
      </c>
      <c r="M22" s="58" t="s">
        <v>62</v>
      </c>
      <c r="N22" s="61"/>
    </row>
    <row r="23" spans="1:14" s="1" customFormat="1" ht="28.8" x14ac:dyDescent="0.35">
      <c r="A23" s="58" t="s">
        <v>78</v>
      </c>
      <c r="B23" s="58" t="s">
        <v>104</v>
      </c>
      <c r="C23" s="58" t="s">
        <v>111</v>
      </c>
      <c r="D23" s="59" t="s">
        <v>106</v>
      </c>
      <c r="E23" s="58">
        <v>2023</v>
      </c>
      <c r="F23" s="60">
        <v>4310</v>
      </c>
      <c r="G23" s="58" t="s">
        <v>58</v>
      </c>
      <c r="H23" s="89">
        <f>IF($G23="CPI",INDEX('Indexation rate'!C:C,MATCH($E23,'Indexation rate'!$A:$A,0)),IF(G23="WPI",INDEX('Indexation rate'!D:D,MATCH($E23,'Indexation rate'!$A:$A,0)),IF($G23="PPI - Medical",INDEX('Indexation rate'!E:E,MATCH($E23,'Indexation rate'!$A:$A,0)),0)))/100</f>
        <v>1.0380597014925372</v>
      </c>
      <c r="I23" s="90">
        <f t="shared" si="0"/>
        <v>4474.0373134328356</v>
      </c>
      <c r="J23" s="58" t="s">
        <v>107</v>
      </c>
      <c r="K23" s="58" t="s">
        <v>82</v>
      </c>
      <c r="L23" s="58" t="s">
        <v>61</v>
      </c>
      <c r="M23" s="58" t="s">
        <v>77</v>
      </c>
      <c r="N23" s="61"/>
    </row>
    <row r="24" spans="1:14" s="1" customFormat="1" ht="43.2" x14ac:dyDescent="0.35">
      <c r="A24" s="58" t="s">
        <v>78</v>
      </c>
      <c r="B24" s="58" t="s">
        <v>104</v>
      </c>
      <c r="C24" s="58" t="s">
        <v>112</v>
      </c>
      <c r="D24" s="59" t="s">
        <v>113</v>
      </c>
      <c r="E24" s="58">
        <v>2023</v>
      </c>
      <c r="F24" s="60">
        <v>54818</v>
      </c>
      <c r="G24" s="58" t="s">
        <v>85</v>
      </c>
      <c r="H24" s="89">
        <f>IF($G24="CPI",INDEX('Indexation rate'!C:C,MATCH($E24,'Indexation rate'!$A:$A,0)),IF(G24="WPI",INDEX('Indexation rate'!D:D,MATCH($E24,'Indexation rate'!$A:$A,0)),IF($G24="PPI - Medical",INDEX('Indexation rate'!E:E,MATCH($E24,'Indexation rate'!$A:$A,0)),0)))/100</f>
        <v>1.0415512465373962</v>
      </c>
      <c r="I24" s="90">
        <f t="shared" si="0"/>
        <v>57095.756232686981</v>
      </c>
      <c r="J24" s="58" t="s">
        <v>95</v>
      </c>
      <c r="K24" s="58" t="s">
        <v>82</v>
      </c>
      <c r="L24" s="58" t="s">
        <v>61</v>
      </c>
      <c r="M24" s="58" t="s">
        <v>62</v>
      </c>
      <c r="N24" s="147"/>
    </row>
    <row r="25" spans="1:14" s="1" customFormat="1" ht="43.2" x14ac:dyDescent="0.35">
      <c r="A25" s="58" t="s">
        <v>78</v>
      </c>
      <c r="B25" s="58" t="s">
        <v>104</v>
      </c>
      <c r="C25" s="58" t="s">
        <v>114</v>
      </c>
      <c r="D25" s="59" t="s">
        <v>115</v>
      </c>
      <c r="E25" s="58">
        <v>2023</v>
      </c>
      <c r="F25" s="60">
        <v>22505</v>
      </c>
      <c r="G25" s="58" t="s">
        <v>58</v>
      </c>
      <c r="H25" s="89">
        <f>IF($G25="CPI",INDEX('Indexation rate'!C:C,MATCH($E25,'Indexation rate'!$A:$A,0)),IF(G25="WPI",INDEX('Indexation rate'!D:D,MATCH($E25,'Indexation rate'!$A:$A,0)),IF($G25="PPI - Medical",INDEX('Indexation rate'!E:E,MATCH($E25,'Indexation rate'!$A:$A,0)),0)))/100</f>
        <v>1.0380597014925372</v>
      </c>
      <c r="I25" s="90">
        <f t="shared" si="0"/>
        <v>23361.533582089549</v>
      </c>
      <c r="J25" s="58" t="s">
        <v>95</v>
      </c>
      <c r="K25" s="58" t="s">
        <v>82</v>
      </c>
      <c r="L25" s="58" t="s">
        <v>61</v>
      </c>
      <c r="M25" s="58" t="s">
        <v>77</v>
      </c>
      <c r="N25" s="147"/>
    </row>
    <row r="26" spans="1:14" s="1" customFormat="1" ht="43.2" x14ac:dyDescent="0.35">
      <c r="A26" s="58" t="s">
        <v>78</v>
      </c>
      <c r="B26" s="58" t="s">
        <v>104</v>
      </c>
      <c r="C26" s="58" t="s">
        <v>116</v>
      </c>
      <c r="D26" s="59" t="s">
        <v>117</v>
      </c>
      <c r="E26" s="58">
        <v>2023</v>
      </c>
      <c r="F26" s="60">
        <v>26495</v>
      </c>
      <c r="G26" s="58" t="s">
        <v>58</v>
      </c>
      <c r="H26" s="89">
        <f>IF($G26="CPI",INDEX('Indexation rate'!C:C,MATCH($E26,'Indexation rate'!$A:$A,0)),IF(G26="WPI",INDEX('Indexation rate'!D:D,MATCH($E26,'Indexation rate'!$A:$A,0)),IF($G26="PPI - Medical",INDEX('Indexation rate'!E:E,MATCH($E26,'Indexation rate'!$A:$A,0)),0)))/100</f>
        <v>1.0380597014925372</v>
      </c>
      <c r="I26" s="90">
        <f t="shared" si="0"/>
        <v>27503.391791044774</v>
      </c>
      <c r="J26" s="58" t="s">
        <v>95</v>
      </c>
      <c r="K26" s="58" t="s">
        <v>82</v>
      </c>
      <c r="L26" s="58" t="s">
        <v>61</v>
      </c>
      <c r="M26" s="58" t="s">
        <v>77</v>
      </c>
      <c r="N26" s="147"/>
    </row>
    <row r="27" spans="1:14" s="1" customFormat="1" ht="28.8" x14ac:dyDescent="0.35">
      <c r="A27" s="58" t="s">
        <v>78</v>
      </c>
      <c r="B27" s="58" t="s">
        <v>104</v>
      </c>
      <c r="C27" s="58" t="s">
        <v>118</v>
      </c>
      <c r="D27" s="59" t="s">
        <v>119</v>
      </c>
      <c r="E27" s="58">
        <v>2023</v>
      </c>
      <c r="F27" s="60">
        <v>205674</v>
      </c>
      <c r="G27" s="58" t="s">
        <v>58</v>
      </c>
      <c r="H27" s="89">
        <f>IF($G27="CPI",INDEX('Indexation rate'!C:C,MATCH($E27,'Indexation rate'!$A:$A,0)),IF(G27="WPI",INDEX('Indexation rate'!D:D,MATCH($E27,'Indexation rate'!$A:$A,0)),IF($G27="PPI - Medical",INDEX('Indexation rate'!E:E,MATCH($E27,'Indexation rate'!$A:$A,0)),0)))/100</f>
        <v>1.0380597014925372</v>
      </c>
      <c r="I27" s="90">
        <f t="shared" si="0"/>
        <v>213501.8910447761</v>
      </c>
      <c r="J27" s="58" t="s">
        <v>120</v>
      </c>
      <c r="K27" s="58" t="s">
        <v>82</v>
      </c>
      <c r="L27" s="58" t="s">
        <v>61</v>
      </c>
      <c r="M27" s="58" t="s">
        <v>77</v>
      </c>
      <c r="N27" s="147"/>
    </row>
    <row r="28" spans="1:14" s="1" customFormat="1" ht="28.8" x14ac:dyDescent="0.35">
      <c r="A28" s="58" t="s">
        <v>78</v>
      </c>
      <c r="B28" s="58" t="s">
        <v>104</v>
      </c>
      <c r="C28" s="58" t="s">
        <v>121</v>
      </c>
      <c r="D28" s="59" t="s">
        <v>122</v>
      </c>
      <c r="E28" s="58">
        <v>2023</v>
      </c>
      <c r="F28" s="60">
        <v>361704</v>
      </c>
      <c r="G28" s="58" t="s">
        <v>85</v>
      </c>
      <c r="H28" s="89">
        <f>IF($G28="CPI",INDEX('Indexation rate'!C:C,MATCH($E28,'Indexation rate'!$A:$A,0)),IF(G28="WPI",INDEX('Indexation rate'!D:D,MATCH($E28,'Indexation rate'!$A:$A,0)),IF($G28="PPI - Medical",INDEX('Indexation rate'!E:E,MATCH($E28,'Indexation rate'!$A:$A,0)),0)))/100</f>
        <v>1.0415512465373962</v>
      </c>
      <c r="I28" s="90">
        <f t="shared" si="0"/>
        <v>376733.25207756233</v>
      </c>
      <c r="J28" s="58" t="s">
        <v>120</v>
      </c>
      <c r="K28" s="58" t="s">
        <v>82</v>
      </c>
      <c r="L28" s="58" t="s">
        <v>61</v>
      </c>
      <c r="M28" s="58" t="s">
        <v>77</v>
      </c>
      <c r="N28" s="147"/>
    </row>
    <row r="29" spans="1:14" s="1" customFormat="1" ht="28.8" x14ac:dyDescent="0.35">
      <c r="A29" s="58" t="s">
        <v>78</v>
      </c>
      <c r="B29" s="58" t="s">
        <v>104</v>
      </c>
      <c r="C29" s="58" t="s">
        <v>123</v>
      </c>
      <c r="D29" s="59" t="s">
        <v>124</v>
      </c>
      <c r="E29" s="58">
        <v>2023</v>
      </c>
      <c r="F29" s="60">
        <v>391558</v>
      </c>
      <c r="G29" s="58" t="s">
        <v>85</v>
      </c>
      <c r="H29" s="89">
        <f>IF($G29="CPI",INDEX('Indexation rate'!C:C,MATCH($E29,'Indexation rate'!$A:$A,0)),IF(G29="WPI",INDEX('Indexation rate'!D:D,MATCH($E29,'Indexation rate'!$A:$A,0)),IF($G29="PPI - Medical",INDEX('Indexation rate'!E:E,MATCH($E29,'Indexation rate'!$A:$A,0)),0)))/100</f>
        <v>1.0415512465373962</v>
      </c>
      <c r="I29" s="90">
        <f t="shared" si="0"/>
        <v>407827.72299168975</v>
      </c>
      <c r="J29" s="58" t="s">
        <v>120</v>
      </c>
      <c r="K29" s="58" t="s">
        <v>82</v>
      </c>
      <c r="L29" s="58" t="s">
        <v>61</v>
      </c>
      <c r="M29" s="58" t="s">
        <v>77</v>
      </c>
      <c r="N29" s="147"/>
    </row>
    <row r="30" spans="1:14" s="1" customFormat="1" ht="28.8" x14ac:dyDescent="0.35">
      <c r="A30" s="58" t="s">
        <v>78</v>
      </c>
      <c r="B30" s="58" t="s">
        <v>104</v>
      </c>
      <c r="C30" s="58" t="s">
        <v>125</v>
      </c>
      <c r="D30" s="59" t="s">
        <v>126</v>
      </c>
      <c r="E30" s="58">
        <v>2023</v>
      </c>
      <c r="F30" s="60">
        <v>322370</v>
      </c>
      <c r="G30" s="58" t="s">
        <v>85</v>
      </c>
      <c r="H30" s="89">
        <f>IF($G30="CPI",INDEX('Indexation rate'!C:C,MATCH($E30,'Indexation rate'!$A:$A,0)),IF(G30="WPI",INDEX('Indexation rate'!D:D,MATCH($E30,'Indexation rate'!$A:$A,0)),IF($G30="PPI - Medical",INDEX('Indexation rate'!E:E,MATCH($E30,'Indexation rate'!$A:$A,0)),0)))/100</f>
        <v>1.0415512465373962</v>
      </c>
      <c r="I30" s="90">
        <f t="shared" si="0"/>
        <v>335764.87534626038</v>
      </c>
      <c r="J30" s="58" t="s">
        <v>120</v>
      </c>
      <c r="K30" s="58" t="s">
        <v>82</v>
      </c>
      <c r="L30" s="58" t="s">
        <v>61</v>
      </c>
      <c r="M30" s="58" t="s">
        <v>77</v>
      </c>
      <c r="N30" s="147"/>
    </row>
    <row r="31" spans="1:14" s="1" customFormat="1" ht="28.8" x14ac:dyDescent="0.35">
      <c r="A31" s="58" t="s">
        <v>78</v>
      </c>
      <c r="B31" s="58" t="s">
        <v>104</v>
      </c>
      <c r="C31" s="58" t="s">
        <v>127</v>
      </c>
      <c r="D31" s="59" t="s">
        <v>128</v>
      </c>
      <c r="E31" s="58">
        <v>2023</v>
      </c>
      <c r="F31" s="60">
        <v>454416</v>
      </c>
      <c r="G31" s="58" t="s">
        <v>85</v>
      </c>
      <c r="H31" s="89">
        <f>IF($G31="CPI",INDEX('Indexation rate'!C:C,MATCH($E31,'Indexation rate'!$A:$A,0)),IF(G31="WPI",INDEX('Indexation rate'!D:D,MATCH($E31,'Indexation rate'!$A:$A,0)),IF($G31="PPI - Medical",INDEX('Indexation rate'!E:E,MATCH($E31,'Indexation rate'!$A:$A,0)),0)))/100</f>
        <v>1.0415512465373962</v>
      </c>
      <c r="I31" s="90">
        <f t="shared" si="0"/>
        <v>473297.55124653742</v>
      </c>
      <c r="J31" s="58" t="s">
        <v>120</v>
      </c>
      <c r="K31" s="58" t="s">
        <v>82</v>
      </c>
      <c r="L31" s="58" t="s">
        <v>61</v>
      </c>
      <c r="M31" s="58" t="s">
        <v>77</v>
      </c>
      <c r="N31" s="147"/>
    </row>
    <row r="32" spans="1:14" s="57" customFormat="1" ht="28.8" x14ac:dyDescent="0.35">
      <c r="A32" s="58" t="s">
        <v>78</v>
      </c>
      <c r="B32" s="58" t="s">
        <v>104</v>
      </c>
      <c r="C32" s="58" t="s">
        <v>129</v>
      </c>
      <c r="D32" s="59" t="s">
        <v>130</v>
      </c>
      <c r="E32" s="58">
        <v>2023</v>
      </c>
      <c r="F32" s="60">
        <v>929407</v>
      </c>
      <c r="G32" s="58" t="s">
        <v>85</v>
      </c>
      <c r="H32" s="89">
        <f>IF($G32="CPI",INDEX('Indexation rate'!C:C,MATCH($E32,'Indexation rate'!$A:$A,0)),IF(G32="WPI",INDEX('Indexation rate'!D:D,MATCH($E32,'Indexation rate'!$A:$A,0)),IF($G32="PPI - Medical",INDEX('Indexation rate'!E:E,MATCH($E32,'Indexation rate'!$A:$A,0)),0)))/100</f>
        <v>1.0415512465373962</v>
      </c>
      <c r="I32" s="90">
        <f t="shared" si="0"/>
        <v>968025.01939058176</v>
      </c>
      <c r="J32" s="58" t="s">
        <v>120</v>
      </c>
      <c r="K32" s="58" t="s">
        <v>82</v>
      </c>
      <c r="L32" s="58" t="s">
        <v>61</v>
      </c>
      <c r="M32" s="58" t="s">
        <v>77</v>
      </c>
      <c r="N32" s="147"/>
    </row>
    <row r="33" spans="1:14" s="57" customFormat="1" ht="57.6" x14ac:dyDescent="0.35">
      <c r="A33" s="58" t="s">
        <v>78</v>
      </c>
      <c r="B33" s="58" t="s">
        <v>131</v>
      </c>
      <c r="C33" s="58" t="s">
        <v>132</v>
      </c>
      <c r="D33" s="59" t="s">
        <v>133</v>
      </c>
      <c r="E33" s="58">
        <v>2023</v>
      </c>
      <c r="F33" s="60">
        <v>5766</v>
      </c>
      <c r="G33" s="58" t="s">
        <v>134</v>
      </c>
      <c r="H33" s="89">
        <f>IF($G33="CPI",INDEX('Indexation rate'!C:C,MATCH($E33,'Indexation rate'!$A:$A,0)),IF(G33="WPI",INDEX('Indexation rate'!D:D,MATCH($E33,'Indexation rate'!$A:$A,0)),IF($G33="PPI - Medical",INDEX('Indexation rate'!E:E,MATCH($E33,'Indexation rate'!$A:$A,0)),0)))/100</f>
        <v>1.0494137353433834</v>
      </c>
      <c r="I33" s="90">
        <f t="shared" si="0"/>
        <v>6050.9195979899487</v>
      </c>
      <c r="J33" s="58" t="s">
        <v>95</v>
      </c>
      <c r="K33" s="58" t="s">
        <v>82</v>
      </c>
      <c r="L33" s="58" t="s">
        <v>61</v>
      </c>
      <c r="M33" s="58" t="s">
        <v>77</v>
      </c>
      <c r="N33" s="147"/>
    </row>
    <row r="34" spans="1:14" s="1" customFormat="1" ht="43.2" x14ac:dyDescent="0.35">
      <c r="A34" s="58" t="s">
        <v>78</v>
      </c>
      <c r="B34" s="58" t="s">
        <v>131</v>
      </c>
      <c r="C34" s="58" t="s">
        <v>135</v>
      </c>
      <c r="D34" s="59" t="s">
        <v>136</v>
      </c>
      <c r="E34" s="58">
        <v>2023</v>
      </c>
      <c r="F34" s="60">
        <v>1469</v>
      </c>
      <c r="G34" s="58" t="s">
        <v>58</v>
      </c>
      <c r="H34" s="89">
        <f>IF($G34="CPI",INDEX('Indexation rate'!C:C,MATCH($E34,'Indexation rate'!$A:$A,0)),IF(G34="WPI",INDEX('Indexation rate'!D:D,MATCH($E34,'Indexation rate'!$A:$A,0)),IF($G34="PPI - Medical",INDEX('Indexation rate'!E:E,MATCH($E34,'Indexation rate'!$A:$A,0)),0)))/100</f>
        <v>1.0380597014925372</v>
      </c>
      <c r="I34" s="90">
        <f t="shared" si="0"/>
        <v>1524.9097014925371</v>
      </c>
      <c r="J34" s="58" t="s">
        <v>107</v>
      </c>
      <c r="K34" s="58" t="s">
        <v>82</v>
      </c>
      <c r="L34" s="58" t="s">
        <v>61</v>
      </c>
      <c r="M34" s="58" t="s">
        <v>62</v>
      </c>
      <c r="N34" s="147"/>
    </row>
    <row r="35" spans="1:14" s="1" customFormat="1" ht="72" x14ac:dyDescent="0.35">
      <c r="A35" s="58" t="s">
        <v>78</v>
      </c>
      <c r="B35" s="58" t="s">
        <v>131</v>
      </c>
      <c r="C35" s="58" t="s">
        <v>137</v>
      </c>
      <c r="D35" s="59" t="s">
        <v>138</v>
      </c>
      <c r="E35" s="58">
        <v>2023</v>
      </c>
      <c r="F35" s="60">
        <v>4547</v>
      </c>
      <c r="G35" s="58" t="s">
        <v>58</v>
      </c>
      <c r="H35" s="89">
        <f>IF($G35="CPI",INDEX('Indexation rate'!C:C,MATCH($E35,'Indexation rate'!$A:$A,0)),IF(G35="WPI",INDEX('Indexation rate'!D:D,MATCH($E35,'Indexation rate'!$A:$A,0)),IF($G35="PPI - Medical",INDEX('Indexation rate'!E:E,MATCH($E35,'Indexation rate'!$A:$A,0)),0)))/100</f>
        <v>1.0380597014925372</v>
      </c>
      <c r="I35" s="90">
        <f t="shared" si="0"/>
        <v>4720.0574626865664</v>
      </c>
      <c r="J35" s="58" t="s">
        <v>107</v>
      </c>
      <c r="K35" s="58" t="s">
        <v>82</v>
      </c>
      <c r="L35" s="58" t="s">
        <v>61</v>
      </c>
      <c r="M35" s="58" t="s">
        <v>62</v>
      </c>
      <c r="N35" s="147"/>
    </row>
    <row r="36" spans="1:14" s="1" customFormat="1" ht="43.2" x14ac:dyDescent="0.35">
      <c r="A36" s="58" t="s">
        <v>78</v>
      </c>
      <c r="B36" s="58" t="s">
        <v>131</v>
      </c>
      <c r="C36" s="58" t="s">
        <v>139</v>
      </c>
      <c r="D36" s="59" t="s">
        <v>140</v>
      </c>
      <c r="E36" s="58">
        <v>2023</v>
      </c>
      <c r="F36" s="60">
        <v>237164</v>
      </c>
      <c r="G36" s="58" t="s">
        <v>58</v>
      </c>
      <c r="H36" s="89">
        <f>IF($G36="CPI",INDEX('Indexation rate'!C:C,MATCH($E36,'Indexation rate'!$A:$A,0)),IF(G36="WPI",INDEX('Indexation rate'!D:D,MATCH($E36,'Indexation rate'!$A:$A,0)),IF($G36="PPI - Medical",INDEX('Indexation rate'!E:E,MATCH($E36,'Indexation rate'!$A:$A,0)),0)))/100</f>
        <v>1.0380597014925372</v>
      </c>
      <c r="I36" s="90">
        <f t="shared" si="0"/>
        <v>246190.3910447761</v>
      </c>
      <c r="J36" s="58" t="s">
        <v>95</v>
      </c>
      <c r="K36" s="58" t="s">
        <v>82</v>
      </c>
      <c r="L36" s="58" t="s">
        <v>61</v>
      </c>
      <c r="M36" s="58" t="s">
        <v>62</v>
      </c>
      <c r="N36" s="147"/>
    </row>
    <row r="37" spans="1:14" s="1" customFormat="1" ht="72" x14ac:dyDescent="0.35">
      <c r="A37" s="58" t="s">
        <v>78</v>
      </c>
      <c r="B37" s="58" t="s">
        <v>131</v>
      </c>
      <c r="C37" s="58" t="s">
        <v>141</v>
      </c>
      <c r="D37" s="59" t="s">
        <v>142</v>
      </c>
      <c r="E37" s="58">
        <v>2023</v>
      </c>
      <c r="F37" s="60">
        <v>9886</v>
      </c>
      <c r="G37" s="58" t="s">
        <v>58</v>
      </c>
      <c r="H37" s="89">
        <f>IF($G37="CPI",INDEX('Indexation rate'!C:C,MATCH($E37,'Indexation rate'!$A:$A,0)),IF(G37="WPI",INDEX('Indexation rate'!D:D,MATCH($E37,'Indexation rate'!$A:$A,0)),IF($G37="PPI - Medical",INDEX('Indexation rate'!E:E,MATCH($E37,'Indexation rate'!$A:$A,0)),0)))/100</f>
        <v>1.0380597014925372</v>
      </c>
      <c r="I37" s="90">
        <f t="shared" si="0"/>
        <v>10262.258208955223</v>
      </c>
      <c r="J37" s="58" t="s">
        <v>107</v>
      </c>
      <c r="K37" s="58" t="s">
        <v>82</v>
      </c>
      <c r="L37" s="58" t="s">
        <v>61</v>
      </c>
      <c r="M37" s="58" t="s">
        <v>77</v>
      </c>
      <c r="N37" s="147"/>
    </row>
    <row r="38" spans="1:14" s="1" customFormat="1" ht="43.2" x14ac:dyDescent="0.35">
      <c r="A38" s="58" t="s">
        <v>78</v>
      </c>
      <c r="B38" s="58" t="s">
        <v>131</v>
      </c>
      <c r="C38" s="58" t="s">
        <v>143</v>
      </c>
      <c r="D38" s="59" t="s">
        <v>144</v>
      </c>
      <c r="E38" s="58">
        <v>2023</v>
      </c>
      <c r="F38" s="60">
        <v>169131</v>
      </c>
      <c r="G38" s="58" t="s">
        <v>58</v>
      </c>
      <c r="H38" s="89">
        <f>IF($G38="CPI",INDEX('Indexation rate'!C:C,MATCH($E38,'Indexation rate'!$A:$A,0)),IF(G38="WPI",INDEX('Indexation rate'!D:D,MATCH($E38,'Indexation rate'!$A:$A,0)),IF($G38="PPI - Medical",INDEX('Indexation rate'!E:E,MATCH($E38,'Indexation rate'!$A:$A,0)),0)))/100</f>
        <v>1.0380597014925372</v>
      </c>
      <c r="I38" s="90">
        <f t="shared" si="0"/>
        <v>175568.07537313431</v>
      </c>
      <c r="J38" s="58" t="s">
        <v>95</v>
      </c>
      <c r="K38" s="58" t="s">
        <v>82</v>
      </c>
      <c r="L38" s="58" t="s">
        <v>61</v>
      </c>
      <c r="M38" s="58" t="s">
        <v>62</v>
      </c>
      <c r="N38" s="148"/>
    </row>
    <row r="39" spans="1:14" s="1" customFormat="1" ht="43.2" x14ac:dyDescent="0.35">
      <c r="A39" s="58" t="s">
        <v>78</v>
      </c>
      <c r="B39" s="58" t="s">
        <v>131</v>
      </c>
      <c r="C39" s="58" t="s">
        <v>145</v>
      </c>
      <c r="D39" s="59" t="s">
        <v>146</v>
      </c>
      <c r="E39" s="58">
        <v>2023</v>
      </c>
      <c r="F39" s="60">
        <v>309013</v>
      </c>
      <c r="G39" s="58" t="s">
        <v>58</v>
      </c>
      <c r="H39" s="89">
        <f>IF($G39="CPI",INDEX('Indexation rate'!C:C,MATCH($E39,'Indexation rate'!$A:$A,0)),IF(G39="WPI",INDEX('Indexation rate'!D:D,MATCH($E39,'Indexation rate'!$A:$A,0)),IF($G39="PPI - Medical",INDEX('Indexation rate'!E:E,MATCH($E39,'Indexation rate'!$A:$A,0)),0)))/100</f>
        <v>1.0380597014925372</v>
      </c>
      <c r="I39" s="90">
        <f t="shared" si="0"/>
        <v>320773.94253731339</v>
      </c>
      <c r="J39" s="58" t="s">
        <v>95</v>
      </c>
      <c r="K39" s="58" t="s">
        <v>82</v>
      </c>
      <c r="L39" s="58" t="s">
        <v>61</v>
      </c>
      <c r="M39" s="58" t="s">
        <v>62</v>
      </c>
      <c r="N39" s="148"/>
    </row>
    <row r="40" spans="1:14" s="1" customFormat="1" ht="43.2" x14ac:dyDescent="0.35">
      <c r="A40" s="58" t="s">
        <v>78</v>
      </c>
      <c r="B40" s="58" t="s">
        <v>131</v>
      </c>
      <c r="C40" s="58" t="s">
        <v>147</v>
      </c>
      <c r="D40" s="59" t="s">
        <v>148</v>
      </c>
      <c r="E40" s="58">
        <v>2023</v>
      </c>
      <c r="F40" s="60">
        <v>230170</v>
      </c>
      <c r="G40" s="58" t="s">
        <v>58</v>
      </c>
      <c r="H40" s="89">
        <f>IF($G40="CPI",INDEX('Indexation rate'!C:C,MATCH($E40,'Indexation rate'!$A:$A,0)),IF(G40="WPI",INDEX('Indexation rate'!D:D,MATCH($E40,'Indexation rate'!$A:$A,0)),IF($G40="PPI - Medical",INDEX('Indexation rate'!E:E,MATCH($E40,'Indexation rate'!$A:$A,0)),0)))/100</f>
        <v>1.0380597014925372</v>
      </c>
      <c r="I40" s="90">
        <f t="shared" si="0"/>
        <v>238930.20149253731</v>
      </c>
      <c r="J40" s="58" t="s">
        <v>95</v>
      </c>
      <c r="K40" s="58" t="s">
        <v>82</v>
      </c>
      <c r="L40" s="58" t="s">
        <v>61</v>
      </c>
      <c r="M40" s="58" t="s">
        <v>62</v>
      </c>
      <c r="N40" s="147"/>
    </row>
    <row r="41" spans="1:14" s="1" customFormat="1" ht="28.8" x14ac:dyDescent="0.35">
      <c r="A41" s="58" t="s">
        <v>78</v>
      </c>
      <c r="B41" s="58" t="s">
        <v>131</v>
      </c>
      <c r="C41" s="58" t="s">
        <v>149</v>
      </c>
      <c r="D41" s="59" t="s">
        <v>150</v>
      </c>
      <c r="E41" s="58">
        <v>2023</v>
      </c>
      <c r="F41" s="60">
        <v>149420</v>
      </c>
      <c r="G41" s="58" t="s">
        <v>58</v>
      </c>
      <c r="H41" s="89">
        <f>IF($G41="CPI",INDEX('Indexation rate'!C:C,MATCH($E41,'Indexation rate'!$A:$A,0)),IF(G41="WPI",INDEX('Indexation rate'!D:D,MATCH($E41,'Indexation rate'!$A:$A,0)),IF($G41="PPI - Medical",INDEX('Indexation rate'!E:E,MATCH($E41,'Indexation rate'!$A:$A,0)),0)))/100</f>
        <v>1.0380597014925372</v>
      </c>
      <c r="I41" s="90">
        <f t="shared" si="0"/>
        <v>155106.88059701491</v>
      </c>
      <c r="J41" s="58" t="s">
        <v>95</v>
      </c>
      <c r="K41" s="58" t="s">
        <v>82</v>
      </c>
      <c r="L41" s="58" t="s">
        <v>61</v>
      </c>
      <c r="M41" s="58" t="s">
        <v>62</v>
      </c>
      <c r="N41" s="147"/>
    </row>
    <row r="42" spans="1:14" s="1" customFormat="1" ht="28.8" x14ac:dyDescent="0.35">
      <c r="A42" s="58" t="s">
        <v>78</v>
      </c>
      <c r="B42" s="58" t="s">
        <v>131</v>
      </c>
      <c r="C42" s="58" t="s">
        <v>151</v>
      </c>
      <c r="D42" s="59" t="s">
        <v>152</v>
      </c>
      <c r="E42" s="58">
        <v>2023</v>
      </c>
      <c r="F42" s="60">
        <v>24797</v>
      </c>
      <c r="G42" s="58" t="s">
        <v>58</v>
      </c>
      <c r="H42" s="89">
        <f>IF($G42="CPI",INDEX('Indexation rate'!C:C,MATCH($E42,'Indexation rate'!$A:$A,0)),IF(G42="WPI",INDEX('Indexation rate'!D:D,MATCH($E42,'Indexation rate'!$A:$A,0)),IF($G42="PPI - Medical",INDEX('Indexation rate'!E:E,MATCH($E42,'Indexation rate'!$A:$A,0)),0)))/100</f>
        <v>1.0380597014925372</v>
      </c>
      <c r="I42" s="90">
        <f t="shared" si="0"/>
        <v>25740.766417910447</v>
      </c>
      <c r="J42" s="58" t="s">
        <v>95</v>
      </c>
      <c r="K42" s="58" t="s">
        <v>82</v>
      </c>
      <c r="L42" s="58" t="s">
        <v>61</v>
      </c>
      <c r="M42" s="58" t="s">
        <v>62</v>
      </c>
      <c r="N42" s="147"/>
    </row>
    <row r="43" spans="1:14" s="1" customFormat="1" ht="43.2" x14ac:dyDescent="0.35">
      <c r="A43" s="58" t="s">
        <v>78</v>
      </c>
      <c r="B43" s="58" t="s">
        <v>131</v>
      </c>
      <c r="C43" s="58" t="s">
        <v>153</v>
      </c>
      <c r="D43" s="59" t="s">
        <v>154</v>
      </c>
      <c r="E43" s="58">
        <v>2023</v>
      </c>
      <c r="F43" s="60">
        <v>50231</v>
      </c>
      <c r="G43" s="58" t="s">
        <v>58</v>
      </c>
      <c r="H43" s="89">
        <f>IF($G43="CPI",INDEX('Indexation rate'!C:C,MATCH($E43,'Indexation rate'!$A:$A,0)),IF(G43="WPI",INDEX('Indexation rate'!D:D,MATCH($E43,'Indexation rate'!$A:$A,0)),IF($G43="PPI - Medical",INDEX('Indexation rate'!E:E,MATCH($E43,'Indexation rate'!$A:$A,0)),0)))/100</f>
        <v>1.0380597014925372</v>
      </c>
      <c r="I43" s="90">
        <f t="shared" si="0"/>
        <v>52142.776865671636</v>
      </c>
      <c r="J43" s="58" t="s">
        <v>95</v>
      </c>
      <c r="K43" s="58" t="s">
        <v>82</v>
      </c>
      <c r="L43" s="58" t="s">
        <v>61</v>
      </c>
      <c r="M43" s="58" t="s">
        <v>62</v>
      </c>
      <c r="N43" s="147"/>
    </row>
    <row r="44" spans="1:14" s="1" customFormat="1" ht="43.2" x14ac:dyDescent="0.35">
      <c r="A44" s="58" t="s">
        <v>78</v>
      </c>
      <c r="B44" s="58" t="s">
        <v>131</v>
      </c>
      <c r="C44" s="58" t="s">
        <v>155</v>
      </c>
      <c r="D44" s="59" t="s">
        <v>156</v>
      </c>
      <c r="E44" s="58">
        <v>2023</v>
      </c>
      <c r="F44" s="60">
        <v>7496</v>
      </c>
      <c r="G44" s="58" t="s">
        <v>134</v>
      </c>
      <c r="H44" s="89">
        <f>IF($G44="CPI",INDEX('Indexation rate'!C:C,MATCH($E44,'Indexation rate'!$A:$A,0)),IF(G44="WPI",INDEX('Indexation rate'!D:D,MATCH($E44,'Indexation rate'!$A:$A,0)),IF($G44="PPI - Medical",INDEX('Indexation rate'!E:E,MATCH($E44,'Indexation rate'!$A:$A,0)),0)))/100</f>
        <v>1.0494137353433834</v>
      </c>
      <c r="I44" s="90">
        <f t="shared" si="0"/>
        <v>7866.405360134002</v>
      </c>
      <c r="J44" s="58" t="s">
        <v>95</v>
      </c>
      <c r="K44" s="58" t="s">
        <v>82</v>
      </c>
      <c r="L44" s="58" t="s">
        <v>61</v>
      </c>
      <c r="M44" s="58" t="s">
        <v>77</v>
      </c>
      <c r="N44" s="147"/>
    </row>
    <row r="45" spans="1:14" s="1" customFormat="1" ht="43.2" x14ac:dyDescent="0.35">
      <c r="A45" s="58" t="s">
        <v>78</v>
      </c>
      <c r="B45" s="58" t="s">
        <v>131</v>
      </c>
      <c r="C45" s="58" t="s">
        <v>157</v>
      </c>
      <c r="D45" s="59" t="s">
        <v>158</v>
      </c>
      <c r="E45" s="58">
        <v>2023</v>
      </c>
      <c r="F45" s="60">
        <v>1067</v>
      </c>
      <c r="G45" s="58" t="s">
        <v>58</v>
      </c>
      <c r="H45" s="89">
        <f>IF($G45="CPI",INDEX('Indexation rate'!C:C,MATCH($E45,'Indexation rate'!$A:$A,0)),IF(G45="WPI",INDEX('Indexation rate'!D:D,MATCH($E45,'Indexation rate'!$A:$A,0)),IF($G45="PPI - Medical",INDEX('Indexation rate'!E:E,MATCH($E45,'Indexation rate'!$A:$A,0)),0)))/100</f>
        <v>1.0380597014925372</v>
      </c>
      <c r="I45" s="90">
        <f t="shared" si="0"/>
        <v>1107.6097014925372</v>
      </c>
      <c r="J45" s="58" t="s">
        <v>95</v>
      </c>
      <c r="K45" s="58" t="s">
        <v>82</v>
      </c>
      <c r="L45" s="58" t="s">
        <v>61</v>
      </c>
      <c r="M45" s="58" t="s">
        <v>77</v>
      </c>
      <c r="N45" s="147"/>
    </row>
    <row r="46" spans="1:14" s="1" customFormat="1" ht="28.8" x14ac:dyDescent="0.35">
      <c r="A46" s="58" t="s">
        <v>78</v>
      </c>
      <c r="B46" s="58" t="s">
        <v>131</v>
      </c>
      <c r="C46" s="58" t="s">
        <v>159</v>
      </c>
      <c r="D46" s="59" t="s">
        <v>160</v>
      </c>
      <c r="E46" s="58">
        <v>2023</v>
      </c>
      <c r="F46" s="60">
        <v>993</v>
      </c>
      <c r="G46" s="58" t="s">
        <v>134</v>
      </c>
      <c r="H46" s="89">
        <f>IF($G46="CPI",INDEX('Indexation rate'!C:C,MATCH($E46,'Indexation rate'!$A:$A,0)),IF(G46="WPI",INDEX('Indexation rate'!D:D,MATCH($E46,'Indexation rate'!$A:$A,0)),IF($G46="PPI - Medical",INDEX('Indexation rate'!E:E,MATCH($E46,'Indexation rate'!$A:$A,0)),0)))/100</f>
        <v>1.0494137353433834</v>
      </c>
      <c r="I46" s="90">
        <f t="shared" si="0"/>
        <v>1042.0678391959798</v>
      </c>
      <c r="J46" s="58" t="s">
        <v>99</v>
      </c>
      <c r="K46" s="58" t="s">
        <v>82</v>
      </c>
      <c r="L46" s="58" t="s">
        <v>61</v>
      </c>
      <c r="M46" s="58" t="s">
        <v>77</v>
      </c>
      <c r="N46" s="147"/>
    </row>
    <row r="47" spans="1:14" s="1" customFormat="1" ht="28.8" x14ac:dyDescent="0.35">
      <c r="A47" s="58" t="s">
        <v>78</v>
      </c>
      <c r="B47" s="58" t="s">
        <v>131</v>
      </c>
      <c r="C47" s="58" t="s">
        <v>161</v>
      </c>
      <c r="D47" s="59" t="s">
        <v>162</v>
      </c>
      <c r="E47" s="58">
        <v>2023</v>
      </c>
      <c r="F47" s="60">
        <v>1340</v>
      </c>
      <c r="G47" s="58" t="s">
        <v>58</v>
      </c>
      <c r="H47" s="89">
        <f>IF($G47="CPI",INDEX('Indexation rate'!C:C,MATCH($E47,'Indexation rate'!$A:$A,0)),IF(G47="WPI",INDEX('Indexation rate'!D:D,MATCH($E47,'Indexation rate'!$A:$A,0)),IF($G47="PPI - Medical",INDEX('Indexation rate'!E:E,MATCH($E47,'Indexation rate'!$A:$A,0)),0)))/100</f>
        <v>1.0380597014925372</v>
      </c>
      <c r="I47" s="90">
        <f t="shared" si="0"/>
        <v>1391</v>
      </c>
      <c r="J47" s="58" t="s">
        <v>95</v>
      </c>
      <c r="K47" s="58" t="s">
        <v>82</v>
      </c>
      <c r="L47" s="58" t="s">
        <v>61</v>
      </c>
      <c r="M47" s="58" t="s">
        <v>77</v>
      </c>
      <c r="N47" s="147"/>
    </row>
    <row r="48" spans="1:14" s="1" customFormat="1" ht="28.8" x14ac:dyDescent="0.35">
      <c r="A48" s="58" t="s">
        <v>78</v>
      </c>
      <c r="B48" s="58" t="s">
        <v>131</v>
      </c>
      <c r="C48" s="58" t="s">
        <v>163</v>
      </c>
      <c r="D48" s="59" t="s">
        <v>164</v>
      </c>
      <c r="E48" s="58">
        <v>2023</v>
      </c>
      <c r="F48" s="60">
        <v>790</v>
      </c>
      <c r="G48" s="58" t="s">
        <v>58</v>
      </c>
      <c r="H48" s="89">
        <f>IF($G48="CPI",INDEX('Indexation rate'!C:C,MATCH($E48,'Indexation rate'!$A:$A,0)),IF(G48="WPI",INDEX('Indexation rate'!D:D,MATCH($E48,'Indexation rate'!$A:$A,0)),IF($G48="PPI - Medical",INDEX('Indexation rate'!E:E,MATCH($E48,'Indexation rate'!$A:$A,0)),0)))/100</f>
        <v>1.0380597014925372</v>
      </c>
      <c r="I48" s="90">
        <f t="shared" si="0"/>
        <v>820.06716417910445</v>
      </c>
      <c r="J48" s="58" t="s">
        <v>95</v>
      </c>
      <c r="K48" s="58" t="s">
        <v>82</v>
      </c>
      <c r="L48" s="58" t="s">
        <v>61</v>
      </c>
      <c r="M48" s="58" t="s">
        <v>77</v>
      </c>
      <c r="N48" s="147"/>
    </row>
    <row r="49" spans="1:14" s="1" customFormat="1" ht="15" x14ac:dyDescent="0.35">
      <c r="A49" s="58" t="s">
        <v>78</v>
      </c>
      <c r="B49" s="58" t="s">
        <v>131</v>
      </c>
      <c r="C49" s="58" t="s">
        <v>165</v>
      </c>
      <c r="D49" s="59" t="s">
        <v>166</v>
      </c>
      <c r="E49" s="58">
        <v>2023</v>
      </c>
      <c r="F49" s="60">
        <v>328</v>
      </c>
      <c r="G49" s="58" t="s">
        <v>58</v>
      </c>
      <c r="H49" s="89">
        <f>IF($G49="CPI",INDEX('Indexation rate'!C:C,MATCH($E49,'Indexation rate'!$A:$A,0)),IF(G49="WPI",INDEX('Indexation rate'!D:D,MATCH($E49,'Indexation rate'!$A:$A,0)),IF($G49="PPI - Medical",INDEX('Indexation rate'!E:E,MATCH($E49,'Indexation rate'!$A:$A,0)),0)))/100</f>
        <v>1.0380597014925372</v>
      </c>
      <c r="I49" s="90">
        <f t="shared" si="0"/>
        <v>340.48358208955221</v>
      </c>
      <c r="J49" s="58" t="s">
        <v>99</v>
      </c>
      <c r="K49" s="58" t="s">
        <v>82</v>
      </c>
      <c r="L49" s="58" t="s">
        <v>61</v>
      </c>
      <c r="M49" s="58" t="s">
        <v>77</v>
      </c>
      <c r="N49" s="147"/>
    </row>
    <row r="50" spans="1:14" s="1" customFormat="1" ht="15" x14ac:dyDescent="0.35">
      <c r="A50" s="58" t="s">
        <v>78</v>
      </c>
      <c r="B50" s="58" t="s">
        <v>131</v>
      </c>
      <c r="C50" s="58" t="s">
        <v>167</v>
      </c>
      <c r="D50" s="59" t="s">
        <v>168</v>
      </c>
      <c r="E50" s="58">
        <v>2023</v>
      </c>
      <c r="F50" s="60">
        <v>293</v>
      </c>
      <c r="G50" s="58" t="s">
        <v>58</v>
      </c>
      <c r="H50" s="89">
        <f>IF($G50="CPI",INDEX('Indexation rate'!C:C,MATCH($E50,'Indexation rate'!$A:$A,0)),IF(G50="WPI",INDEX('Indexation rate'!D:D,MATCH($E50,'Indexation rate'!$A:$A,0)),IF($G50="PPI - Medical",INDEX('Indexation rate'!E:E,MATCH($E50,'Indexation rate'!$A:$A,0)),0)))/100</f>
        <v>1.0380597014925372</v>
      </c>
      <c r="I50" s="90">
        <f t="shared" si="0"/>
        <v>304.1514925373134</v>
      </c>
      <c r="J50" s="58" t="s">
        <v>169</v>
      </c>
      <c r="K50" s="58" t="s">
        <v>82</v>
      </c>
      <c r="L50" s="58" t="s">
        <v>61</v>
      </c>
      <c r="M50" s="58" t="s">
        <v>77</v>
      </c>
      <c r="N50" s="147"/>
    </row>
    <row r="51" spans="1:14" s="1" customFormat="1" ht="28.8" x14ac:dyDescent="0.35">
      <c r="A51" s="58" t="s">
        <v>78</v>
      </c>
      <c r="B51" s="58" t="s">
        <v>131</v>
      </c>
      <c r="C51" s="58" t="s">
        <v>170</v>
      </c>
      <c r="D51" s="59" t="s">
        <v>171</v>
      </c>
      <c r="E51" s="58">
        <v>2023</v>
      </c>
      <c r="F51" s="60">
        <v>10838</v>
      </c>
      <c r="G51" s="58" t="s">
        <v>58</v>
      </c>
      <c r="H51" s="89">
        <f>IF($G51="CPI",INDEX('Indexation rate'!C:C,MATCH($E51,'Indexation rate'!$A:$A,0)),IF(G51="WPI",INDEX('Indexation rate'!D:D,MATCH($E51,'Indexation rate'!$A:$A,0)),IF($G51="PPI - Medical",INDEX('Indexation rate'!E:E,MATCH($E51,'Indexation rate'!$A:$A,0)),0)))/100</f>
        <v>1.0380597014925372</v>
      </c>
      <c r="I51" s="90">
        <f t="shared" si="0"/>
        <v>11250.491044776119</v>
      </c>
      <c r="J51" s="58" t="s">
        <v>107</v>
      </c>
      <c r="K51" s="58" t="s">
        <v>82</v>
      </c>
      <c r="L51" s="58" t="s">
        <v>61</v>
      </c>
      <c r="M51" s="58" t="s">
        <v>77</v>
      </c>
      <c r="N51" s="147"/>
    </row>
    <row r="52" spans="1:14" s="1" customFormat="1" ht="43.2" x14ac:dyDescent="0.35">
      <c r="A52" s="58" t="s">
        <v>78</v>
      </c>
      <c r="B52" s="58" t="s">
        <v>131</v>
      </c>
      <c r="C52" s="58" t="s">
        <v>172</v>
      </c>
      <c r="D52" s="59" t="s">
        <v>173</v>
      </c>
      <c r="E52" s="58">
        <v>2023</v>
      </c>
      <c r="F52" s="60">
        <v>314</v>
      </c>
      <c r="G52" s="58" t="s">
        <v>58</v>
      </c>
      <c r="H52" s="89">
        <f>IF($G52="CPI",INDEX('Indexation rate'!C:C,MATCH($E52,'Indexation rate'!$A:$A,0)),IF(G52="WPI",INDEX('Indexation rate'!D:D,MATCH($E52,'Indexation rate'!$A:$A,0)),IF($G52="PPI - Medical",INDEX('Indexation rate'!E:E,MATCH($E52,'Indexation rate'!$A:$A,0)),0)))/100</f>
        <v>1.0380597014925372</v>
      </c>
      <c r="I52" s="90">
        <f t="shared" si="0"/>
        <v>325.9507462686567</v>
      </c>
      <c r="J52" s="58" t="s">
        <v>107</v>
      </c>
      <c r="K52" s="58" t="s">
        <v>82</v>
      </c>
      <c r="L52" s="58" t="s">
        <v>61</v>
      </c>
      <c r="M52" s="58" t="s">
        <v>77</v>
      </c>
      <c r="N52" s="147"/>
    </row>
    <row r="53" spans="1:14" s="1" customFormat="1" ht="57.6" x14ac:dyDescent="0.35">
      <c r="A53" s="58" t="s">
        <v>78</v>
      </c>
      <c r="B53" s="58" t="s">
        <v>131</v>
      </c>
      <c r="C53" s="58" t="s">
        <v>174</v>
      </c>
      <c r="D53" s="59" t="s">
        <v>175</v>
      </c>
      <c r="E53" s="58">
        <v>2023</v>
      </c>
      <c r="F53" s="60">
        <v>555</v>
      </c>
      <c r="G53" s="58" t="s">
        <v>58</v>
      </c>
      <c r="H53" s="89">
        <f>IF($G53="CPI",INDEX('Indexation rate'!C:C,MATCH($E53,'Indexation rate'!$A:$A,0)),IF(G53="WPI",INDEX('Indexation rate'!D:D,MATCH($E53,'Indexation rate'!$A:$A,0)),IF($G53="PPI - Medical",INDEX('Indexation rate'!E:E,MATCH($E53,'Indexation rate'!$A:$A,0)),0)))/100</f>
        <v>1.0380597014925372</v>
      </c>
      <c r="I53" s="90">
        <f t="shared" si="0"/>
        <v>576.12313432835822</v>
      </c>
      <c r="J53" s="58" t="s">
        <v>107</v>
      </c>
      <c r="K53" s="58" t="s">
        <v>82</v>
      </c>
      <c r="L53" s="58" t="s">
        <v>61</v>
      </c>
      <c r="M53" s="58" t="s">
        <v>77</v>
      </c>
      <c r="N53" s="147"/>
    </row>
    <row r="54" spans="1:14" s="1" customFormat="1" ht="57.6" x14ac:dyDescent="0.35">
      <c r="A54" s="58" t="s">
        <v>78</v>
      </c>
      <c r="B54" s="58" t="s">
        <v>131</v>
      </c>
      <c r="C54" s="58" t="s">
        <v>176</v>
      </c>
      <c r="D54" s="59" t="s">
        <v>177</v>
      </c>
      <c r="E54" s="58">
        <v>2023</v>
      </c>
      <c r="F54" s="60">
        <v>78</v>
      </c>
      <c r="G54" s="58" t="s">
        <v>58</v>
      </c>
      <c r="H54" s="89">
        <f>IF($G54="CPI",INDEX('Indexation rate'!C:C,MATCH($E54,'Indexation rate'!$A:$A,0)),IF(G54="WPI",INDEX('Indexation rate'!D:D,MATCH($E54,'Indexation rate'!$A:$A,0)),IF($G54="PPI - Medical",INDEX('Indexation rate'!E:E,MATCH($E54,'Indexation rate'!$A:$A,0)),0)))/100</f>
        <v>1.0380597014925372</v>
      </c>
      <c r="I54" s="90">
        <f t="shared" si="0"/>
        <v>80.968656716417911</v>
      </c>
      <c r="J54" s="58" t="s">
        <v>107</v>
      </c>
      <c r="K54" s="58" t="s">
        <v>82</v>
      </c>
      <c r="L54" s="58" t="s">
        <v>61</v>
      </c>
      <c r="M54" s="58" t="s">
        <v>77</v>
      </c>
      <c r="N54" s="147"/>
    </row>
    <row r="55" spans="1:14" s="1" customFormat="1" ht="57.6" x14ac:dyDescent="0.35">
      <c r="A55" s="58" t="s">
        <v>78</v>
      </c>
      <c r="B55" s="58" t="s">
        <v>131</v>
      </c>
      <c r="C55" s="58" t="s">
        <v>178</v>
      </c>
      <c r="D55" s="59" t="s">
        <v>179</v>
      </c>
      <c r="E55" s="58">
        <v>2022</v>
      </c>
      <c r="F55" s="60">
        <v>391</v>
      </c>
      <c r="G55" s="58" t="s">
        <v>58</v>
      </c>
      <c r="H55" s="89">
        <f>IF($G55="CPI",INDEX('Indexation rate'!C:C,MATCH($E55,'Indexation rate'!$A:$A,0)),IF(G55="WPI",INDEX('Indexation rate'!D:D,MATCH($E55,'Indexation rate'!$A:$A,0)),IF($G55="PPI - Medical",INDEX('Indexation rate'!E:E,MATCH($E55,'Indexation rate'!$A:$A,0)),0)))/100</f>
        <v>1.1066030230708035</v>
      </c>
      <c r="I55" s="90">
        <f t="shared" si="0"/>
        <v>432.68178202068418</v>
      </c>
      <c r="J55" s="58" t="s">
        <v>120</v>
      </c>
      <c r="K55" s="58" t="s">
        <v>82</v>
      </c>
      <c r="L55" s="58" t="s">
        <v>61</v>
      </c>
      <c r="M55" s="58" t="s">
        <v>77</v>
      </c>
      <c r="N55" s="147"/>
    </row>
    <row r="56" spans="1:14" s="1" customFormat="1" ht="57.6" x14ac:dyDescent="0.35">
      <c r="A56" s="58" t="s">
        <v>78</v>
      </c>
      <c r="B56" s="58" t="s">
        <v>180</v>
      </c>
      <c r="C56" s="58" t="s">
        <v>181</v>
      </c>
      <c r="D56" s="59" t="s">
        <v>182</v>
      </c>
      <c r="E56" s="58">
        <v>2023</v>
      </c>
      <c r="F56" s="60">
        <v>27552</v>
      </c>
      <c r="G56" s="58" t="s">
        <v>58</v>
      </c>
      <c r="H56" s="89">
        <f>IF($G56="CPI",INDEX('Indexation rate'!C:C,MATCH($E56,'Indexation rate'!$A:$A,0)),IF(G56="WPI",INDEX('Indexation rate'!D:D,MATCH($E56,'Indexation rate'!$A:$A,0)),IF($G56="PPI - Medical",INDEX('Indexation rate'!E:E,MATCH($E56,'Indexation rate'!$A:$A,0)),0)))/100</f>
        <v>1.0380597014925372</v>
      </c>
      <c r="I56" s="90">
        <f t="shared" si="0"/>
        <v>28600.620895522385</v>
      </c>
      <c r="J56" s="58" t="s">
        <v>183</v>
      </c>
      <c r="K56" s="58" t="s">
        <v>82</v>
      </c>
      <c r="L56" s="58" t="s">
        <v>61</v>
      </c>
      <c r="M56" s="58" t="s">
        <v>77</v>
      </c>
      <c r="N56" s="147"/>
    </row>
    <row r="57" spans="1:14" s="1" customFormat="1" ht="43.2" x14ac:dyDescent="0.35">
      <c r="A57" s="58" t="s">
        <v>78</v>
      </c>
      <c r="B57" s="58" t="s">
        <v>180</v>
      </c>
      <c r="C57" s="58" t="s">
        <v>184</v>
      </c>
      <c r="D57" s="59" t="s">
        <v>185</v>
      </c>
      <c r="E57" s="58">
        <v>2023</v>
      </c>
      <c r="F57" s="60">
        <v>82490</v>
      </c>
      <c r="G57" s="58" t="s">
        <v>58</v>
      </c>
      <c r="H57" s="89">
        <f>IF($G57="CPI",INDEX('Indexation rate'!C:C,MATCH($E57,'Indexation rate'!$A:$A,0)),IF(G57="WPI",INDEX('Indexation rate'!D:D,MATCH($E57,'Indexation rate'!$A:$A,0)),IF($G57="PPI - Medical",INDEX('Indexation rate'!E:E,MATCH($E57,'Indexation rate'!$A:$A,0)),0)))/100</f>
        <v>1.0380597014925372</v>
      </c>
      <c r="I57" s="90">
        <f t="shared" si="0"/>
        <v>85629.544776119394</v>
      </c>
      <c r="J57" s="58" t="s">
        <v>107</v>
      </c>
      <c r="K57" s="58" t="s">
        <v>82</v>
      </c>
      <c r="L57" s="58" t="s">
        <v>61</v>
      </c>
      <c r="M57" s="58" t="s">
        <v>77</v>
      </c>
      <c r="N57" s="147"/>
    </row>
    <row r="58" spans="1:14" s="1" customFormat="1" ht="28.8" x14ac:dyDescent="0.35">
      <c r="A58" s="58" t="s">
        <v>78</v>
      </c>
      <c r="B58" s="58" t="s">
        <v>180</v>
      </c>
      <c r="C58" s="58" t="s">
        <v>186</v>
      </c>
      <c r="D58" s="59" t="s">
        <v>187</v>
      </c>
      <c r="E58" s="58">
        <v>2023</v>
      </c>
      <c r="F58" s="60">
        <v>33159</v>
      </c>
      <c r="G58" s="58" t="s">
        <v>58</v>
      </c>
      <c r="H58" s="89">
        <f>IF($G58="CPI",INDEX('Indexation rate'!C:C,MATCH($E58,'Indexation rate'!$A:$A,0)),IF(G58="WPI",INDEX('Indexation rate'!D:D,MATCH($E58,'Indexation rate'!$A:$A,0)),IF($G58="PPI - Medical",INDEX('Indexation rate'!E:E,MATCH($E58,'Indexation rate'!$A:$A,0)),0)))/100</f>
        <v>1.0380597014925372</v>
      </c>
      <c r="I58" s="90">
        <f t="shared" si="0"/>
        <v>34421.021641791041</v>
      </c>
      <c r="J58" s="58" t="s">
        <v>95</v>
      </c>
      <c r="K58" s="58" t="s">
        <v>82</v>
      </c>
      <c r="L58" s="58" t="s">
        <v>61</v>
      </c>
      <c r="M58" s="58" t="s">
        <v>77</v>
      </c>
      <c r="N58" s="147"/>
    </row>
    <row r="59" spans="1:14" s="1" customFormat="1" ht="43.2" x14ac:dyDescent="0.35">
      <c r="A59" s="58" t="s">
        <v>78</v>
      </c>
      <c r="B59" s="58" t="s">
        <v>180</v>
      </c>
      <c r="C59" s="58" t="s">
        <v>188</v>
      </c>
      <c r="D59" s="59" t="s">
        <v>189</v>
      </c>
      <c r="E59" s="58">
        <v>2023</v>
      </c>
      <c r="F59" s="60">
        <v>10039</v>
      </c>
      <c r="G59" s="58" t="s">
        <v>58</v>
      </c>
      <c r="H59" s="89">
        <f>IF($G59="CPI",INDEX('Indexation rate'!C:C,MATCH($E59,'Indexation rate'!$A:$A,0)),IF(G59="WPI",INDEX('Indexation rate'!D:D,MATCH($E59,'Indexation rate'!$A:$A,0)),IF($G59="PPI - Medical",INDEX('Indexation rate'!E:E,MATCH($E59,'Indexation rate'!$A:$A,0)),0)))/100</f>
        <v>1.0380597014925372</v>
      </c>
      <c r="I59" s="90">
        <f t="shared" si="0"/>
        <v>10421.081343283582</v>
      </c>
      <c r="J59" s="58" t="s">
        <v>95</v>
      </c>
      <c r="K59" s="58" t="s">
        <v>82</v>
      </c>
      <c r="L59" s="58" t="s">
        <v>61</v>
      </c>
      <c r="M59" s="58" t="s">
        <v>77</v>
      </c>
      <c r="N59" s="147"/>
    </row>
    <row r="60" spans="1:14" s="1" customFormat="1" ht="28.8" x14ac:dyDescent="0.35">
      <c r="A60" s="58" t="s">
        <v>78</v>
      </c>
      <c r="B60" s="58" t="s">
        <v>180</v>
      </c>
      <c r="C60" s="58" t="s">
        <v>190</v>
      </c>
      <c r="D60" s="59" t="s">
        <v>191</v>
      </c>
      <c r="E60" s="58">
        <v>2023</v>
      </c>
      <c r="F60" s="60">
        <v>10645</v>
      </c>
      <c r="G60" s="58" t="s">
        <v>58</v>
      </c>
      <c r="H60" s="89">
        <f>IF($G60="CPI",INDEX('Indexation rate'!C:C,MATCH($E60,'Indexation rate'!$A:$A,0)),IF(G60="WPI",INDEX('Indexation rate'!D:D,MATCH($E60,'Indexation rate'!$A:$A,0)),IF($G60="PPI - Medical",INDEX('Indexation rate'!E:E,MATCH($E60,'Indexation rate'!$A:$A,0)),0)))/100</f>
        <v>1.0380597014925372</v>
      </c>
      <c r="I60" s="90">
        <f t="shared" si="0"/>
        <v>11050.145522388058</v>
      </c>
      <c r="J60" s="58" t="s">
        <v>95</v>
      </c>
      <c r="K60" s="58" t="s">
        <v>82</v>
      </c>
      <c r="L60" s="58" t="s">
        <v>61</v>
      </c>
      <c r="M60" s="58" t="s">
        <v>77</v>
      </c>
      <c r="N60" s="147"/>
    </row>
    <row r="61" spans="1:14" s="1" customFormat="1" ht="57.6" x14ac:dyDescent="0.35">
      <c r="A61" s="58" t="s">
        <v>78</v>
      </c>
      <c r="B61" s="58" t="s">
        <v>180</v>
      </c>
      <c r="C61" s="58" t="s">
        <v>192</v>
      </c>
      <c r="D61" s="59" t="s">
        <v>193</v>
      </c>
      <c r="E61" s="58">
        <v>2023</v>
      </c>
      <c r="F61" s="60">
        <v>5028</v>
      </c>
      <c r="G61" s="58" t="s">
        <v>58</v>
      </c>
      <c r="H61" s="89">
        <f>IF($G61="CPI",INDEX('Indexation rate'!C:C,MATCH($E61,'Indexation rate'!$A:$A,0)),IF(G61="WPI",INDEX('Indexation rate'!D:D,MATCH($E61,'Indexation rate'!$A:$A,0)),IF($G61="PPI - Medical",INDEX('Indexation rate'!E:E,MATCH($E61,'Indexation rate'!$A:$A,0)),0)))/100</f>
        <v>1.0380597014925372</v>
      </c>
      <c r="I61" s="90">
        <f t="shared" si="0"/>
        <v>5219.3641791044774</v>
      </c>
      <c r="J61" s="58" t="s">
        <v>95</v>
      </c>
      <c r="K61" s="58" t="s">
        <v>82</v>
      </c>
      <c r="L61" s="58" t="s">
        <v>61</v>
      </c>
      <c r="M61" s="58" t="s">
        <v>77</v>
      </c>
      <c r="N61" s="147"/>
    </row>
    <row r="62" spans="1:14" s="1" customFormat="1" ht="57.6" x14ac:dyDescent="0.35">
      <c r="A62" s="58" t="s">
        <v>78</v>
      </c>
      <c r="B62" s="58" t="s">
        <v>180</v>
      </c>
      <c r="C62" s="58" t="s">
        <v>194</v>
      </c>
      <c r="D62" s="59" t="s">
        <v>195</v>
      </c>
      <c r="E62" s="58">
        <v>2023</v>
      </c>
      <c r="F62" s="60">
        <v>225</v>
      </c>
      <c r="G62" s="58" t="s">
        <v>58</v>
      </c>
      <c r="H62" s="89">
        <f>IF($G62="CPI",INDEX('Indexation rate'!C:C,MATCH($E62,'Indexation rate'!$A:$A,0)),IF(G62="WPI",INDEX('Indexation rate'!D:D,MATCH($E62,'Indexation rate'!$A:$A,0)),IF($G62="PPI - Medical",INDEX('Indexation rate'!E:E,MATCH($E62,'Indexation rate'!$A:$A,0)),0)))/100</f>
        <v>1.0380597014925372</v>
      </c>
      <c r="I62" s="90">
        <f t="shared" si="0"/>
        <v>233.56343283582089</v>
      </c>
      <c r="J62" s="58" t="s">
        <v>196</v>
      </c>
      <c r="K62" s="58" t="s">
        <v>82</v>
      </c>
      <c r="L62" s="58" t="s">
        <v>61</v>
      </c>
      <c r="M62" s="58" t="s">
        <v>77</v>
      </c>
      <c r="N62" s="147"/>
    </row>
    <row r="63" spans="1:14" s="1" customFormat="1" ht="72" x14ac:dyDescent="0.35">
      <c r="A63" s="58" t="s">
        <v>78</v>
      </c>
      <c r="B63" s="58" t="s">
        <v>180</v>
      </c>
      <c r="C63" s="58" t="s">
        <v>197</v>
      </c>
      <c r="D63" s="59" t="s">
        <v>198</v>
      </c>
      <c r="E63" s="58">
        <v>2023</v>
      </c>
      <c r="F63" s="60">
        <v>25448</v>
      </c>
      <c r="G63" s="58" t="s">
        <v>58</v>
      </c>
      <c r="H63" s="89">
        <f>IF($G63="CPI",INDEX('Indexation rate'!C:C,MATCH($E63,'Indexation rate'!$A:$A,0)),IF(G63="WPI",INDEX('Indexation rate'!D:D,MATCH($E63,'Indexation rate'!$A:$A,0)),IF($G63="PPI - Medical",INDEX('Indexation rate'!E:E,MATCH($E63,'Indexation rate'!$A:$A,0)),0)))/100</f>
        <v>1.0380597014925372</v>
      </c>
      <c r="I63" s="90">
        <f t="shared" si="0"/>
        <v>26416.543283582087</v>
      </c>
      <c r="J63" s="58" t="s">
        <v>183</v>
      </c>
      <c r="K63" s="58" t="s">
        <v>82</v>
      </c>
      <c r="L63" s="58" t="s">
        <v>61</v>
      </c>
      <c r="M63" s="58" t="s">
        <v>77</v>
      </c>
      <c r="N63" s="147"/>
    </row>
    <row r="64" spans="1:14" s="1" customFormat="1" ht="72" x14ac:dyDescent="0.35">
      <c r="A64" s="58" t="s">
        <v>78</v>
      </c>
      <c r="B64" s="58" t="s">
        <v>180</v>
      </c>
      <c r="C64" s="58" t="s">
        <v>199</v>
      </c>
      <c r="D64" s="59" t="s">
        <v>200</v>
      </c>
      <c r="E64" s="58">
        <v>2023</v>
      </c>
      <c r="F64" s="60">
        <v>12778</v>
      </c>
      <c r="G64" s="58" t="s">
        <v>58</v>
      </c>
      <c r="H64" s="89">
        <f>IF($G64="CPI",INDEX('Indexation rate'!C:C,MATCH($E64,'Indexation rate'!$A:$A,0)),IF(G64="WPI",INDEX('Indexation rate'!D:D,MATCH($E64,'Indexation rate'!$A:$A,0)),IF($G64="PPI - Medical",INDEX('Indexation rate'!E:E,MATCH($E64,'Indexation rate'!$A:$A,0)),0)))/100</f>
        <v>1.0380597014925372</v>
      </c>
      <c r="I64" s="90">
        <f t="shared" si="0"/>
        <v>13264.326865671641</v>
      </c>
      <c r="J64" s="58" t="s">
        <v>183</v>
      </c>
      <c r="K64" s="58" t="s">
        <v>82</v>
      </c>
      <c r="L64" s="58" t="s">
        <v>61</v>
      </c>
      <c r="M64" s="58" t="s">
        <v>77</v>
      </c>
      <c r="N64" s="147"/>
    </row>
    <row r="65" spans="1:14" s="1" customFormat="1" ht="72" x14ac:dyDescent="0.35">
      <c r="A65" s="58" t="s">
        <v>78</v>
      </c>
      <c r="B65" s="58" t="s">
        <v>180</v>
      </c>
      <c r="C65" s="58" t="s">
        <v>201</v>
      </c>
      <c r="D65" s="59" t="s">
        <v>202</v>
      </c>
      <c r="E65" s="58">
        <v>2023</v>
      </c>
      <c r="F65" s="60">
        <v>1673</v>
      </c>
      <c r="G65" s="58" t="s">
        <v>58</v>
      </c>
      <c r="H65" s="89">
        <f>IF($G65="CPI",INDEX('Indexation rate'!C:C,MATCH($E65,'Indexation rate'!$A:$A,0)),IF(G65="WPI",INDEX('Indexation rate'!D:D,MATCH($E65,'Indexation rate'!$A:$A,0)),IF($G65="PPI - Medical",INDEX('Indexation rate'!E:E,MATCH($E65,'Indexation rate'!$A:$A,0)),0)))/100</f>
        <v>1.0380597014925372</v>
      </c>
      <c r="I65" s="90">
        <f t="shared" si="0"/>
        <v>1736.6738805970149</v>
      </c>
      <c r="J65" s="58" t="s">
        <v>183</v>
      </c>
      <c r="K65" s="58" t="s">
        <v>82</v>
      </c>
      <c r="L65" s="58" t="s">
        <v>61</v>
      </c>
      <c r="M65" s="58" t="s">
        <v>77</v>
      </c>
      <c r="N65" s="147"/>
    </row>
    <row r="66" spans="1:14" s="1" customFormat="1" ht="100.8" x14ac:dyDescent="0.35">
      <c r="A66" s="58" t="s">
        <v>78</v>
      </c>
      <c r="B66" s="58" t="s">
        <v>180</v>
      </c>
      <c r="C66" s="58" t="s">
        <v>203</v>
      </c>
      <c r="D66" s="59" t="s">
        <v>204</v>
      </c>
      <c r="E66" s="58">
        <v>2024</v>
      </c>
      <c r="F66" s="60">
        <v>34</v>
      </c>
      <c r="G66" s="58" t="s">
        <v>58</v>
      </c>
      <c r="H66" s="89">
        <f>IF($G66="CPI",INDEX('Indexation rate'!C:C,MATCH($E66,'Indexation rate'!$A:$A,0)),IF(G66="WPI",INDEX('Indexation rate'!D:D,MATCH($E66,'Indexation rate'!$A:$A,0)),IF($G66="PPI - Medical",INDEX('Indexation rate'!E:E,MATCH($E66,'Indexation rate'!$A:$A,0)),0)))/100</f>
        <v>1</v>
      </c>
      <c r="I66" s="90">
        <f t="shared" si="0"/>
        <v>34</v>
      </c>
      <c r="J66" s="58" t="s">
        <v>205</v>
      </c>
      <c r="K66" s="58" t="s">
        <v>82</v>
      </c>
      <c r="L66" s="58" t="s">
        <v>61</v>
      </c>
      <c r="M66" s="58" t="s">
        <v>77</v>
      </c>
      <c r="N66" s="147"/>
    </row>
    <row r="67" spans="1:14" s="1" customFormat="1" ht="100.8" x14ac:dyDescent="0.35">
      <c r="A67" s="58" t="s">
        <v>78</v>
      </c>
      <c r="B67" s="58" t="s">
        <v>180</v>
      </c>
      <c r="C67" s="58" t="s">
        <v>206</v>
      </c>
      <c r="D67" s="59" t="s">
        <v>207</v>
      </c>
      <c r="E67" s="58">
        <v>2024</v>
      </c>
      <c r="F67" s="60">
        <v>27</v>
      </c>
      <c r="G67" s="58" t="s">
        <v>58</v>
      </c>
      <c r="H67" s="89">
        <f>IF($G67="CPI",INDEX('Indexation rate'!C:C,MATCH($E67,'Indexation rate'!$A:$A,0)),IF(G67="WPI",INDEX('Indexation rate'!D:D,MATCH($E67,'Indexation rate'!$A:$A,0)),IF($G67="PPI - Medical",INDEX('Indexation rate'!E:E,MATCH($E67,'Indexation rate'!$A:$A,0)),0)))/100</f>
        <v>1</v>
      </c>
      <c r="I67" s="90">
        <f t="shared" ref="I67:I121" si="1">F67*H67</f>
        <v>27</v>
      </c>
      <c r="J67" s="58" t="s">
        <v>205</v>
      </c>
      <c r="K67" s="58" t="s">
        <v>82</v>
      </c>
      <c r="L67" s="58" t="s">
        <v>61</v>
      </c>
      <c r="M67" s="58" t="s">
        <v>77</v>
      </c>
      <c r="N67" s="147"/>
    </row>
    <row r="68" spans="1:14" s="1" customFormat="1" ht="86.4" x14ac:dyDescent="0.35">
      <c r="A68" s="58" t="s">
        <v>78</v>
      </c>
      <c r="B68" s="58" t="s">
        <v>180</v>
      </c>
      <c r="C68" s="58" t="s">
        <v>208</v>
      </c>
      <c r="D68" s="59" t="s">
        <v>209</v>
      </c>
      <c r="E68" s="58">
        <v>2024</v>
      </c>
      <c r="F68" s="60">
        <v>3</v>
      </c>
      <c r="G68" s="58" t="s">
        <v>58</v>
      </c>
      <c r="H68" s="89">
        <f>IF($G68="CPI",INDEX('Indexation rate'!C:C,MATCH($E68,'Indexation rate'!$A:$A,0)),IF(G68="WPI",INDEX('Indexation rate'!D:D,MATCH($E68,'Indexation rate'!$A:$A,0)),IF($G68="PPI - Medical",INDEX('Indexation rate'!E:E,MATCH($E68,'Indexation rate'!$A:$A,0)),0)))/100</f>
        <v>1</v>
      </c>
      <c r="I68" s="90">
        <f t="shared" si="1"/>
        <v>3</v>
      </c>
      <c r="J68" s="58" t="s">
        <v>205</v>
      </c>
      <c r="K68" s="58" t="s">
        <v>82</v>
      </c>
      <c r="L68" s="58" t="s">
        <v>61</v>
      </c>
      <c r="M68" s="58" t="s">
        <v>77</v>
      </c>
      <c r="N68" s="147"/>
    </row>
    <row r="69" spans="1:14" s="1" customFormat="1" ht="28.8" x14ac:dyDescent="0.35">
      <c r="A69" s="58" t="s">
        <v>78</v>
      </c>
      <c r="B69" s="58" t="s">
        <v>180</v>
      </c>
      <c r="C69" s="58" t="s">
        <v>210</v>
      </c>
      <c r="D69" s="59" t="s">
        <v>211</v>
      </c>
      <c r="E69" s="58">
        <v>2023</v>
      </c>
      <c r="F69" s="60">
        <v>387</v>
      </c>
      <c r="G69" s="58" t="s">
        <v>58</v>
      </c>
      <c r="H69" s="89">
        <f>IF($G69="CPI",INDEX('Indexation rate'!C:C,MATCH($E69,'Indexation rate'!$A:$A,0)),IF(G69="WPI",INDEX('Indexation rate'!D:D,MATCH($E69,'Indexation rate'!$A:$A,0)),IF($G69="PPI - Medical",INDEX('Indexation rate'!E:E,MATCH($E69,'Indexation rate'!$A:$A,0)),0)))/100</f>
        <v>1.0380597014925372</v>
      </c>
      <c r="I69" s="90">
        <f t="shared" si="1"/>
        <v>401.72910447761188</v>
      </c>
      <c r="J69" s="58" t="s">
        <v>95</v>
      </c>
      <c r="K69" s="58" t="s">
        <v>82</v>
      </c>
      <c r="L69" s="58" t="s">
        <v>61</v>
      </c>
      <c r="M69" s="58" t="s">
        <v>77</v>
      </c>
      <c r="N69" s="147"/>
    </row>
    <row r="70" spans="1:14" s="1" customFormat="1" ht="28.8" x14ac:dyDescent="0.35">
      <c r="A70" s="58" t="s">
        <v>78</v>
      </c>
      <c r="B70" s="58" t="s">
        <v>212</v>
      </c>
      <c r="C70" s="58" t="s">
        <v>213</v>
      </c>
      <c r="D70" s="59" t="s">
        <v>214</v>
      </c>
      <c r="E70" s="58">
        <v>2023</v>
      </c>
      <c r="F70" s="60">
        <v>2782</v>
      </c>
      <c r="G70" s="58" t="s">
        <v>58</v>
      </c>
      <c r="H70" s="89">
        <f>IF($G70="CPI",INDEX('Indexation rate'!C:C,MATCH($E70,'Indexation rate'!$A:$A,0)),IF(G70="WPI",INDEX('Indexation rate'!D:D,MATCH($E70,'Indexation rate'!$A:$A,0)),IF($G70="PPI - Medical",INDEX('Indexation rate'!E:E,MATCH($E70,'Indexation rate'!$A:$A,0)),0)))/100</f>
        <v>1.0380597014925372</v>
      </c>
      <c r="I70" s="90">
        <f t="shared" si="1"/>
        <v>2887.8820895522385</v>
      </c>
      <c r="J70" s="58" t="s">
        <v>95</v>
      </c>
      <c r="K70" s="58" t="s">
        <v>82</v>
      </c>
      <c r="L70" s="58" t="s">
        <v>61</v>
      </c>
      <c r="M70" s="58" t="s">
        <v>77</v>
      </c>
      <c r="N70" s="147"/>
    </row>
    <row r="71" spans="1:14" s="1" customFormat="1" ht="43.2" x14ac:dyDescent="0.35">
      <c r="A71" s="58" t="s">
        <v>78</v>
      </c>
      <c r="B71" s="58" t="s">
        <v>212</v>
      </c>
      <c r="C71" s="58" t="s">
        <v>215</v>
      </c>
      <c r="D71" s="59" t="s">
        <v>216</v>
      </c>
      <c r="E71" s="58">
        <v>2023</v>
      </c>
      <c r="F71" s="60">
        <v>5275</v>
      </c>
      <c r="G71" s="58" t="s">
        <v>58</v>
      </c>
      <c r="H71" s="89">
        <f>IF($G71="CPI",INDEX('Indexation rate'!C:C,MATCH($E71,'Indexation rate'!$A:$A,0)),IF(G71="WPI",INDEX('Indexation rate'!D:D,MATCH($E71,'Indexation rate'!$A:$A,0)),IF($G71="PPI - Medical",INDEX('Indexation rate'!E:E,MATCH($E71,'Indexation rate'!$A:$A,0)),0)))/100</f>
        <v>1.0380597014925372</v>
      </c>
      <c r="I71" s="90">
        <f t="shared" si="1"/>
        <v>5475.7649253731342</v>
      </c>
      <c r="J71" s="58" t="s">
        <v>95</v>
      </c>
      <c r="K71" s="58" t="s">
        <v>82</v>
      </c>
      <c r="L71" s="58" t="s">
        <v>61</v>
      </c>
      <c r="M71" s="58" t="s">
        <v>62</v>
      </c>
      <c r="N71" s="147"/>
    </row>
    <row r="72" spans="1:14" s="1" customFormat="1" ht="57.6" x14ac:dyDescent="0.35">
      <c r="A72" s="58" t="s">
        <v>78</v>
      </c>
      <c r="B72" s="58" t="s">
        <v>212</v>
      </c>
      <c r="C72" s="58" t="s">
        <v>217</v>
      </c>
      <c r="D72" s="59" t="s">
        <v>218</v>
      </c>
      <c r="E72" s="58">
        <v>2023</v>
      </c>
      <c r="F72" s="60">
        <v>10583</v>
      </c>
      <c r="G72" s="58" t="s">
        <v>58</v>
      </c>
      <c r="H72" s="89">
        <f>IF($G72="CPI",INDEX('Indexation rate'!C:C,MATCH($E72,'Indexation rate'!$A:$A,0)),IF(G72="WPI",INDEX('Indexation rate'!D:D,MATCH($E72,'Indexation rate'!$A:$A,0)),IF($G72="PPI - Medical",INDEX('Indexation rate'!E:E,MATCH($E72,'Indexation rate'!$A:$A,0)),0)))/100</f>
        <v>1.0380597014925372</v>
      </c>
      <c r="I72" s="90">
        <f t="shared" si="1"/>
        <v>10985.785820895522</v>
      </c>
      <c r="J72" s="58" t="s">
        <v>110</v>
      </c>
      <c r="K72" s="58" t="s">
        <v>82</v>
      </c>
      <c r="L72" s="58" t="s">
        <v>61</v>
      </c>
      <c r="M72" s="58" t="s">
        <v>77</v>
      </c>
      <c r="N72" s="147"/>
    </row>
    <row r="73" spans="1:14" s="1" customFormat="1" ht="57.6" x14ac:dyDescent="0.35">
      <c r="A73" s="58" t="s">
        <v>78</v>
      </c>
      <c r="B73" s="58" t="s">
        <v>212</v>
      </c>
      <c r="C73" s="58" t="s">
        <v>219</v>
      </c>
      <c r="D73" s="59" t="s">
        <v>220</v>
      </c>
      <c r="E73" s="58">
        <v>2023</v>
      </c>
      <c r="F73" s="60">
        <v>331118</v>
      </c>
      <c r="G73" s="58" t="s">
        <v>58</v>
      </c>
      <c r="H73" s="89">
        <f>IF($G73="CPI",INDEX('Indexation rate'!C:C,MATCH($E73,'Indexation rate'!$A:$A,0)),IF(G73="WPI",INDEX('Indexation rate'!D:D,MATCH($E73,'Indexation rate'!$A:$A,0)),IF($G73="PPI - Medical",INDEX('Indexation rate'!E:E,MATCH($E73,'Indexation rate'!$A:$A,0)),0)))/100</f>
        <v>1.0380597014925372</v>
      </c>
      <c r="I73" s="90">
        <f t="shared" si="1"/>
        <v>343720.25223880593</v>
      </c>
      <c r="J73" s="58" t="s">
        <v>110</v>
      </c>
      <c r="K73" s="58" t="s">
        <v>82</v>
      </c>
      <c r="L73" s="58" t="s">
        <v>61</v>
      </c>
      <c r="M73" s="58" t="s">
        <v>77</v>
      </c>
      <c r="N73" s="147"/>
    </row>
    <row r="74" spans="1:14" s="1" customFormat="1" ht="28.8" x14ac:dyDescent="0.35">
      <c r="A74" s="58" t="s">
        <v>78</v>
      </c>
      <c r="B74" s="58" t="s">
        <v>212</v>
      </c>
      <c r="C74" s="58" t="s">
        <v>221</v>
      </c>
      <c r="D74" s="59" t="s">
        <v>222</v>
      </c>
      <c r="E74" s="58">
        <v>2023</v>
      </c>
      <c r="F74" s="60">
        <v>266127</v>
      </c>
      <c r="G74" s="58" t="s">
        <v>58</v>
      </c>
      <c r="H74" s="89">
        <f>IF($G74="CPI",INDEX('Indexation rate'!C:C,MATCH($E74,'Indexation rate'!$A:$A,0)),IF(G74="WPI",INDEX('Indexation rate'!D:D,MATCH($E74,'Indexation rate'!$A:$A,0)),IF($G74="PPI - Medical",INDEX('Indexation rate'!E:E,MATCH($E74,'Indexation rate'!$A:$A,0)),0)))/100</f>
        <v>1.0380597014925372</v>
      </c>
      <c r="I74" s="90">
        <f t="shared" si="1"/>
        <v>276255.71417910449</v>
      </c>
      <c r="J74" s="58" t="s">
        <v>110</v>
      </c>
      <c r="K74" s="58" t="s">
        <v>82</v>
      </c>
      <c r="L74" s="58" t="s">
        <v>61</v>
      </c>
      <c r="M74" s="58" t="s">
        <v>77</v>
      </c>
      <c r="N74" s="147"/>
    </row>
    <row r="75" spans="1:14" s="1" customFormat="1" ht="28.8" x14ac:dyDescent="0.35">
      <c r="A75" s="58" t="s">
        <v>78</v>
      </c>
      <c r="B75" s="58" t="s">
        <v>212</v>
      </c>
      <c r="C75" s="58" t="s">
        <v>223</v>
      </c>
      <c r="D75" s="59" t="s">
        <v>224</v>
      </c>
      <c r="E75" s="58">
        <v>2023</v>
      </c>
      <c r="F75" s="60">
        <v>376143</v>
      </c>
      <c r="G75" s="58" t="s">
        <v>58</v>
      </c>
      <c r="H75" s="89">
        <f>IF($G75="CPI",INDEX('Indexation rate'!C:C,MATCH($E75,'Indexation rate'!$A:$A,0)),IF(G75="WPI",INDEX('Indexation rate'!D:D,MATCH($E75,'Indexation rate'!$A:$A,0)),IF($G75="PPI - Medical",INDEX('Indexation rate'!E:E,MATCH($E75,'Indexation rate'!$A:$A,0)),0)))/100</f>
        <v>1.0380597014925372</v>
      </c>
      <c r="I75" s="90">
        <f t="shared" si="1"/>
        <v>390458.89029850741</v>
      </c>
      <c r="J75" s="58" t="s">
        <v>110</v>
      </c>
      <c r="K75" s="58" t="s">
        <v>82</v>
      </c>
      <c r="L75" s="58" t="s">
        <v>61</v>
      </c>
      <c r="M75" s="58" t="s">
        <v>77</v>
      </c>
      <c r="N75" s="147"/>
    </row>
    <row r="76" spans="1:14" s="1" customFormat="1" ht="43.2" x14ac:dyDescent="0.35">
      <c r="A76" s="58" t="s">
        <v>78</v>
      </c>
      <c r="B76" s="58" t="s">
        <v>212</v>
      </c>
      <c r="C76" s="58" t="s">
        <v>225</v>
      </c>
      <c r="D76" s="59" t="s">
        <v>226</v>
      </c>
      <c r="E76" s="58">
        <v>2023</v>
      </c>
      <c r="F76" s="60">
        <v>12437</v>
      </c>
      <c r="G76" s="58" t="s">
        <v>58</v>
      </c>
      <c r="H76" s="89">
        <f>IF($G76="CPI",INDEX('Indexation rate'!C:C,MATCH($E76,'Indexation rate'!$A:$A,0)),IF(G76="WPI",INDEX('Indexation rate'!D:D,MATCH($E76,'Indexation rate'!$A:$A,0)),IF($G76="PPI - Medical",INDEX('Indexation rate'!E:E,MATCH($E76,'Indexation rate'!$A:$A,0)),0)))/100</f>
        <v>1.0380597014925372</v>
      </c>
      <c r="I76" s="90">
        <f t="shared" si="1"/>
        <v>12910.348507462686</v>
      </c>
      <c r="J76" s="58" t="s">
        <v>110</v>
      </c>
      <c r="K76" s="58" t="s">
        <v>82</v>
      </c>
      <c r="L76" s="58" t="s">
        <v>61</v>
      </c>
      <c r="M76" s="58" t="s">
        <v>77</v>
      </c>
      <c r="N76" s="147"/>
    </row>
    <row r="77" spans="1:14" s="1" customFormat="1" ht="28.8" x14ac:dyDescent="0.35">
      <c r="A77" s="58" t="s">
        <v>78</v>
      </c>
      <c r="B77" s="58" t="s">
        <v>212</v>
      </c>
      <c r="C77" s="58" t="s">
        <v>227</v>
      </c>
      <c r="D77" s="59" t="s">
        <v>228</v>
      </c>
      <c r="E77" s="58">
        <v>2023</v>
      </c>
      <c r="F77" s="60">
        <v>28472</v>
      </c>
      <c r="G77" s="58" t="s">
        <v>58</v>
      </c>
      <c r="H77" s="89">
        <f>IF($G77="CPI",INDEX('Indexation rate'!C:C,MATCH($E77,'Indexation rate'!$A:$A,0)),IF(G77="WPI",INDEX('Indexation rate'!D:D,MATCH($E77,'Indexation rate'!$A:$A,0)),IF($G77="PPI - Medical",INDEX('Indexation rate'!E:E,MATCH($E77,'Indexation rate'!$A:$A,0)),0)))/100</f>
        <v>1.0380597014925372</v>
      </c>
      <c r="I77" s="90">
        <f t="shared" si="1"/>
        <v>29555.635820895521</v>
      </c>
      <c r="J77" s="58" t="s">
        <v>95</v>
      </c>
      <c r="K77" s="58" t="s">
        <v>82</v>
      </c>
      <c r="L77" s="58" t="s">
        <v>61</v>
      </c>
      <c r="M77" s="58" t="s">
        <v>77</v>
      </c>
      <c r="N77" s="147"/>
    </row>
    <row r="78" spans="1:14" s="1" customFormat="1" ht="28.8" x14ac:dyDescent="0.35">
      <c r="A78" s="58" t="s">
        <v>78</v>
      </c>
      <c r="B78" s="58" t="s">
        <v>212</v>
      </c>
      <c r="C78" s="58" t="s">
        <v>229</v>
      </c>
      <c r="D78" s="59" t="s">
        <v>230</v>
      </c>
      <c r="E78" s="58">
        <v>2023</v>
      </c>
      <c r="F78" s="60">
        <v>300638</v>
      </c>
      <c r="G78" s="58" t="s">
        <v>58</v>
      </c>
      <c r="H78" s="89">
        <f>IF($G78="CPI",INDEX('Indexation rate'!C:C,MATCH($E78,'Indexation rate'!$A:$A,0)),IF(G78="WPI",INDEX('Indexation rate'!D:D,MATCH($E78,'Indexation rate'!$A:$A,0)),IF($G78="PPI - Medical",INDEX('Indexation rate'!E:E,MATCH($E78,'Indexation rate'!$A:$A,0)),0)))/100</f>
        <v>1.0380597014925372</v>
      </c>
      <c r="I78" s="90">
        <f t="shared" si="1"/>
        <v>312080.19253731339</v>
      </c>
      <c r="J78" s="58" t="s">
        <v>95</v>
      </c>
      <c r="K78" s="58" t="s">
        <v>82</v>
      </c>
      <c r="L78" s="58" t="s">
        <v>61</v>
      </c>
      <c r="M78" s="58" t="s">
        <v>77</v>
      </c>
      <c r="N78" s="147"/>
    </row>
    <row r="79" spans="1:14" s="1" customFormat="1" ht="72" x14ac:dyDescent="0.35">
      <c r="A79" s="58" t="s">
        <v>78</v>
      </c>
      <c r="B79" s="58" t="s">
        <v>212</v>
      </c>
      <c r="C79" s="58" t="s">
        <v>231</v>
      </c>
      <c r="D79" s="59" t="s">
        <v>232</v>
      </c>
      <c r="E79" s="58">
        <v>2023</v>
      </c>
      <c r="F79" s="60">
        <v>2759</v>
      </c>
      <c r="G79" s="58" t="s">
        <v>58</v>
      </c>
      <c r="H79" s="89">
        <f>IF($G79="CPI",INDEX('Indexation rate'!C:C,MATCH($E79,'Indexation rate'!$A:$A,0)),IF(G79="WPI",INDEX('Indexation rate'!D:D,MATCH($E79,'Indexation rate'!$A:$A,0)),IF($G79="PPI - Medical",INDEX('Indexation rate'!E:E,MATCH($E79,'Indexation rate'!$A:$A,0)),0)))/100</f>
        <v>1.0380597014925372</v>
      </c>
      <c r="I79" s="90">
        <f t="shared" si="1"/>
        <v>2864.0067164179104</v>
      </c>
      <c r="J79" s="58" t="s">
        <v>99</v>
      </c>
      <c r="K79" s="58" t="s">
        <v>82</v>
      </c>
      <c r="L79" s="58" t="s">
        <v>61</v>
      </c>
      <c r="M79" s="58" t="s">
        <v>77</v>
      </c>
      <c r="N79" s="147"/>
    </row>
    <row r="80" spans="1:14" s="1" customFormat="1" ht="28.8" x14ac:dyDescent="0.35">
      <c r="A80" s="58" t="s">
        <v>78</v>
      </c>
      <c r="B80" s="58" t="s">
        <v>212</v>
      </c>
      <c r="C80" s="58" t="s">
        <v>233</v>
      </c>
      <c r="D80" s="59" t="s">
        <v>234</v>
      </c>
      <c r="E80" s="58">
        <v>2023</v>
      </c>
      <c r="F80" s="60">
        <v>964</v>
      </c>
      <c r="G80" s="58" t="s">
        <v>58</v>
      </c>
      <c r="H80" s="89">
        <f>IF($G80="CPI",INDEX('Indexation rate'!C:C,MATCH($E80,'Indexation rate'!$A:$A,0)),IF(G80="WPI",INDEX('Indexation rate'!D:D,MATCH($E80,'Indexation rate'!$A:$A,0)),IF($G80="PPI - Medical",INDEX('Indexation rate'!E:E,MATCH($E80,'Indexation rate'!$A:$A,0)),0)))/100</f>
        <v>1.0380597014925372</v>
      </c>
      <c r="I80" s="90">
        <f t="shared" si="1"/>
        <v>1000.6895522388058</v>
      </c>
      <c r="J80" s="58" t="s">
        <v>95</v>
      </c>
      <c r="K80" s="58" t="s">
        <v>82</v>
      </c>
      <c r="L80" s="58" t="s">
        <v>61</v>
      </c>
      <c r="M80" s="58" t="s">
        <v>77</v>
      </c>
      <c r="N80" s="147"/>
    </row>
    <row r="81" spans="1:14" s="1" customFormat="1" ht="72" x14ac:dyDescent="0.35">
      <c r="A81" s="58" t="s">
        <v>78</v>
      </c>
      <c r="B81" s="58" t="s">
        <v>212</v>
      </c>
      <c r="C81" s="58" t="s">
        <v>235</v>
      </c>
      <c r="D81" s="59" t="s">
        <v>236</v>
      </c>
      <c r="E81" s="58">
        <v>2023</v>
      </c>
      <c r="F81" s="60">
        <v>343</v>
      </c>
      <c r="G81" s="58" t="s">
        <v>58</v>
      </c>
      <c r="H81" s="89">
        <f>IF($G81="CPI",INDEX('Indexation rate'!C:C,MATCH($E81,'Indexation rate'!$A:$A,0)),IF(G81="WPI",INDEX('Indexation rate'!D:D,MATCH($E81,'Indexation rate'!$A:$A,0)),IF($G81="PPI - Medical",INDEX('Indexation rate'!E:E,MATCH($E81,'Indexation rate'!$A:$A,0)),0)))/100</f>
        <v>1.0380597014925372</v>
      </c>
      <c r="I81" s="90">
        <f t="shared" si="1"/>
        <v>356.05447761194029</v>
      </c>
      <c r="J81" s="58" t="s">
        <v>99</v>
      </c>
      <c r="K81" s="58" t="s">
        <v>82</v>
      </c>
      <c r="L81" s="58" t="s">
        <v>61</v>
      </c>
      <c r="M81" s="58" t="s">
        <v>77</v>
      </c>
      <c r="N81" s="147"/>
    </row>
    <row r="82" spans="1:14" s="1" customFormat="1" ht="72" x14ac:dyDescent="0.35">
      <c r="A82" s="58" t="s">
        <v>78</v>
      </c>
      <c r="B82" s="58" t="s">
        <v>212</v>
      </c>
      <c r="C82" s="58" t="s">
        <v>237</v>
      </c>
      <c r="D82" s="59" t="s">
        <v>238</v>
      </c>
      <c r="E82" s="58">
        <v>2023</v>
      </c>
      <c r="F82" s="60">
        <v>197941</v>
      </c>
      <c r="G82" s="58" t="s">
        <v>58</v>
      </c>
      <c r="H82" s="89">
        <f>IF($G82="CPI",INDEX('Indexation rate'!C:C,MATCH($E82,'Indexation rate'!$A:$A,0)),IF(G82="WPI",INDEX('Indexation rate'!D:D,MATCH($E82,'Indexation rate'!$A:$A,0)),IF($G82="PPI - Medical",INDEX('Indexation rate'!E:E,MATCH($E82,'Indexation rate'!$A:$A,0)),0)))/100</f>
        <v>1.0380597014925372</v>
      </c>
      <c r="I82" s="90">
        <f t="shared" si="1"/>
        <v>205474.57537313431</v>
      </c>
      <c r="J82" s="58" t="s">
        <v>110</v>
      </c>
      <c r="K82" s="58" t="s">
        <v>82</v>
      </c>
      <c r="L82" s="58" t="s">
        <v>61</v>
      </c>
      <c r="M82" s="58" t="s">
        <v>77</v>
      </c>
      <c r="N82" s="147"/>
    </row>
    <row r="83" spans="1:14" s="1" customFormat="1" ht="72" x14ac:dyDescent="0.35">
      <c r="A83" s="58" t="s">
        <v>78</v>
      </c>
      <c r="B83" s="58" t="s">
        <v>212</v>
      </c>
      <c r="C83" s="58" t="s">
        <v>239</v>
      </c>
      <c r="D83" s="59" t="s">
        <v>240</v>
      </c>
      <c r="E83" s="58">
        <v>2023</v>
      </c>
      <c r="F83" s="60">
        <v>184745</v>
      </c>
      <c r="G83" s="58" t="s">
        <v>58</v>
      </c>
      <c r="H83" s="89">
        <f>IF($G83="CPI",INDEX('Indexation rate'!C:C,MATCH($E83,'Indexation rate'!$A:$A,0)),IF(G83="WPI",INDEX('Indexation rate'!D:D,MATCH($E83,'Indexation rate'!$A:$A,0)),IF($G83="PPI - Medical",INDEX('Indexation rate'!E:E,MATCH($E83,'Indexation rate'!$A:$A,0)),0)))/100</f>
        <v>1.0380597014925372</v>
      </c>
      <c r="I83" s="90">
        <f t="shared" si="1"/>
        <v>191776.33955223879</v>
      </c>
      <c r="J83" s="58" t="s">
        <v>110</v>
      </c>
      <c r="K83" s="58" t="s">
        <v>82</v>
      </c>
      <c r="L83" s="58" t="s">
        <v>61</v>
      </c>
      <c r="M83" s="58" t="s">
        <v>77</v>
      </c>
      <c r="N83" s="147"/>
    </row>
    <row r="84" spans="1:14" s="1" customFormat="1" ht="72" x14ac:dyDescent="0.35">
      <c r="A84" s="58" t="s">
        <v>78</v>
      </c>
      <c r="B84" s="58" t="s">
        <v>212</v>
      </c>
      <c r="C84" s="58" t="s">
        <v>241</v>
      </c>
      <c r="D84" s="59" t="s">
        <v>242</v>
      </c>
      <c r="E84" s="58">
        <v>2023</v>
      </c>
      <c r="F84" s="60">
        <v>118765</v>
      </c>
      <c r="G84" s="58" t="s">
        <v>58</v>
      </c>
      <c r="H84" s="89">
        <f>IF($G84="CPI",INDEX('Indexation rate'!C:C,MATCH($E84,'Indexation rate'!$A:$A,0)),IF(G84="WPI",INDEX('Indexation rate'!D:D,MATCH($E84,'Indexation rate'!$A:$A,0)),IF($G84="PPI - Medical",INDEX('Indexation rate'!E:E,MATCH($E84,'Indexation rate'!$A:$A,0)),0)))/100</f>
        <v>1.0380597014925372</v>
      </c>
      <c r="I84" s="90">
        <f t="shared" si="1"/>
        <v>123285.16044776118</v>
      </c>
      <c r="J84" s="58" t="s">
        <v>110</v>
      </c>
      <c r="K84" s="58" t="s">
        <v>82</v>
      </c>
      <c r="L84" s="58" t="s">
        <v>61</v>
      </c>
      <c r="M84" s="58" t="s">
        <v>77</v>
      </c>
      <c r="N84" s="147"/>
    </row>
    <row r="85" spans="1:14" s="1" customFormat="1" ht="15" x14ac:dyDescent="0.35">
      <c r="A85" s="58" t="s">
        <v>78</v>
      </c>
      <c r="B85" s="58" t="s">
        <v>212</v>
      </c>
      <c r="C85" s="58" t="s">
        <v>243</v>
      </c>
      <c r="D85" s="59" t="s">
        <v>244</v>
      </c>
      <c r="E85" s="58">
        <v>2023</v>
      </c>
      <c r="F85" s="60">
        <v>37</v>
      </c>
      <c r="G85" s="58" t="s">
        <v>58</v>
      </c>
      <c r="H85" s="89">
        <f>IF($G85="CPI",INDEX('Indexation rate'!C:C,MATCH($E85,'Indexation rate'!$A:$A,0)),IF(G85="WPI",INDEX('Indexation rate'!D:D,MATCH($E85,'Indexation rate'!$A:$A,0)),IF($G85="PPI - Medical",INDEX('Indexation rate'!E:E,MATCH($E85,'Indexation rate'!$A:$A,0)),0)))/100</f>
        <v>1.0380597014925372</v>
      </c>
      <c r="I85" s="90">
        <f t="shared" si="1"/>
        <v>38.408208955223877</v>
      </c>
      <c r="J85" s="58" t="s">
        <v>99</v>
      </c>
      <c r="K85" s="58" t="s">
        <v>82</v>
      </c>
      <c r="L85" s="58" t="s">
        <v>61</v>
      </c>
      <c r="M85" s="58" t="s">
        <v>77</v>
      </c>
      <c r="N85" s="147"/>
    </row>
    <row r="86" spans="1:14" s="1" customFormat="1" ht="15" x14ac:dyDescent="0.35">
      <c r="A86" s="58" t="s">
        <v>78</v>
      </c>
      <c r="B86" s="58" t="s">
        <v>212</v>
      </c>
      <c r="C86" s="58" t="s">
        <v>245</v>
      </c>
      <c r="D86" s="59" t="s">
        <v>246</v>
      </c>
      <c r="E86" s="58">
        <v>2023</v>
      </c>
      <c r="F86" s="60">
        <v>507</v>
      </c>
      <c r="G86" s="58" t="s">
        <v>85</v>
      </c>
      <c r="H86" s="89">
        <f>IF($G86="CPI",INDEX('Indexation rate'!C:C,MATCH($E86,'Indexation rate'!$A:$A,0)),IF(G86="WPI",INDEX('Indexation rate'!D:D,MATCH($E86,'Indexation rate'!$A:$A,0)),IF($G86="PPI - Medical",INDEX('Indexation rate'!E:E,MATCH($E86,'Indexation rate'!$A:$A,0)),0)))/100</f>
        <v>1.0415512465373962</v>
      </c>
      <c r="I86" s="90">
        <f t="shared" si="1"/>
        <v>528.06648199445988</v>
      </c>
      <c r="J86" s="58" t="s">
        <v>247</v>
      </c>
      <c r="K86" s="58" t="s">
        <v>82</v>
      </c>
      <c r="L86" s="58" t="s">
        <v>61</v>
      </c>
      <c r="M86" s="58" t="s">
        <v>77</v>
      </c>
      <c r="N86" s="147"/>
    </row>
    <row r="87" spans="1:14" s="63" customFormat="1" ht="28.8" x14ac:dyDescent="0.35">
      <c r="A87" s="58" t="s">
        <v>78</v>
      </c>
      <c r="B87" s="58" t="s">
        <v>212</v>
      </c>
      <c r="C87" s="58" t="s">
        <v>248</v>
      </c>
      <c r="D87" s="59" t="s">
        <v>249</v>
      </c>
      <c r="E87" s="58">
        <v>2023</v>
      </c>
      <c r="F87" s="60">
        <v>6244</v>
      </c>
      <c r="G87" s="58" t="s">
        <v>58</v>
      </c>
      <c r="H87" s="89">
        <f>IF($G87="CPI",INDEX('Indexation rate'!C:C,MATCH($E87,'Indexation rate'!$A:$A,0)),IF(G87="WPI",INDEX('Indexation rate'!D:D,MATCH($E87,'Indexation rate'!$A:$A,0)),IF($G87="PPI - Medical",INDEX('Indexation rate'!E:E,MATCH($E87,'Indexation rate'!$A:$A,0)),0)))/100</f>
        <v>1.0380597014925372</v>
      </c>
      <c r="I87" s="90">
        <f t="shared" si="1"/>
        <v>6481.6447761194022</v>
      </c>
      <c r="J87" s="58" t="s">
        <v>250</v>
      </c>
      <c r="K87" s="58" t="s">
        <v>82</v>
      </c>
      <c r="L87" s="58" t="s">
        <v>61</v>
      </c>
      <c r="M87" s="58" t="s">
        <v>77</v>
      </c>
      <c r="N87" s="145"/>
    </row>
    <row r="88" spans="1:14" s="63" customFormat="1" ht="28.8" x14ac:dyDescent="0.35">
      <c r="A88" s="58" t="s">
        <v>78</v>
      </c>
      <c r="B88" s="58" t="s">
        <v>212</v>
      </c>
      <c r="C88" s="58" t="s">
        <v>251</v>
      </c>
      <c r="D88" s="59" t="s">
        <v>252</v>
      </c>
      <c r="E88" s="58">
        <v>2023</v>
      </c>
      <c r="F88" s="60">
        <v>27330</v>
      </c>
      <c r="G88" s="58" t="s">
        <v>58</v>
      </c>
      <c r="H88" s="89">
        <f>IF($G88="CPI",INDEX('Indexation rate'!C:C,MATCH($E88,'Indexation rate'!$A:$A,0)),IF(G88="WPI",INDEX('Indexation rate'!D:D,MATCH($E88,'Indexation rate'!$A:$A,0)),IF($G88="PPI - Medical",INDEX('Indexation rate'!E:E,MATCH($E88,'Indexation rate'!$A:$A,0)),0)))/100</f>
        <v>1.0380597014925372</v>
      </c>
      <c r="I88" s="90">
        <f t="shared" si="1"/>
        <v>28370.171641791043</v>
      </c>
      <c r="J88" s="58" t="s">
        <v>250</v>
      </c>
      <c r="K88" s="58" t="s">
        <v>82</v>
      </c>
      <c r="L88" s="58" t="s">
        <v>61</v>
      </c>
      <c r="M88" s="58" t="s">
        <v>77</v>
      </c>
      <c r="N88" s="145"/>
    </row>
    <row r="89" spans="1:14" s="63" customFormat="1" ht="28.8" x14ac:dyDescent="0.35">
      <c r="A89" s="58" t="s">
        <v>78</v>
      </c>
      <c r="B89" s="58" t="s">
        <v>212</v>
      </c>
      <c r="C89" s="58" t="s">
        <v>253</v>
      </c>
      <c r="D89" s="59" t="s">
        <v>254</v>
      </c>
      <c r="E89" s="58">
        <v>2023</v>
      </c>
      <c r="F89" s="60">
        <v>294767</v>
      </c>
      <c r="G89" s="58" t="s">
        <v>58</v>
      </c>
      <c r="H89" s="89">
        <f>IF($G89="CPI",INDEX('Indexation rate'!C:C,MATCH($E89,'Indexation rate'!$A:$A,0)),IF(G89="WPI",INDEX('Indexation rate'!D:D,MATCH($E89,'Indexation rate'!$A:$A,0)),IF($G89="PPI - Medical",INDEX('Indexation rate'!E:E,MATCH($E89,'Indexation rate'!$A:$A,0)),0)))/100</f>
        <v>1.0380597014925372</v>
      </c>
      <c r="I89" s="90">
        <f t="shared" si="1"/>
        <v>305985.7440298507</v>
      </c>
      <c r="J89" s="58" t="s">
        <v>250</v>
      </c>
      <c r="K89" s="58" t="s">
        <v>82</v>
      </c>
      <c r="L89" s="58" t="s">
        <v>61</v>
      </c>
      <c r="M89" s="58" t="s">
        <v>77</v>
      </c>
      <c r="N89" s="145"/>
    </row>
    <row r="90" spans="1:14" s="1" customFormat="1" ht="15" x14ac:dyDescent="0.35">
      <c r="A90" s="58" t="s">
        <v>78</v>
      </c>
      <c r="B90" s="58" t="s">
        <v>212</v>
      </c>
      <c r="C90" s="58" t="s">
        <v>255</v>
      </c>
      <c r="D90" s="59" t="s">
        <v>256</v>
      </c>
      <c r="E90" s="58">
        <v>2023</v>
      </c>
      <c r="F90" s="60">
        <v>13360</v>
      </c>
      <c r="G90" s="58" t="s">
        <v>58</v>
      </c>
      <c r="H90" s="89">
        <f>IF($G90="CPI",INDEX('Indexation rate'!C:C,MATCH($E90,'Indexation rate'!$A:$A,0)),IF(G90="WPI",INDEX('Indexation rate'!D:D,MATCH($E90,'Indexation rate'!$A:$A,0)),IF($G90="PPI - Medical",INDEX('Indexation rate'!E:E,MATCH($E90,'Indexation rate'!$A:$A,0)),0)))/100</f>
        <v>1.0380597014925372</v>
      </c>
      <c r="I90" s="90">
        <f t="shared" si="1"/>
        <v>13868.477611940298</v>
      </c>
      <c r="J90" s="58" t="s">
        <v>95</v>
      </c>
      <c r="K90" s="58" t="s">
        <v>82</v>
      </c>
      <c r="L90" s="58" t="s">
        <v>61</v>
      </c>
      <c r="M90" s="58" t="s">
        <v>62</v>
      </c>
      <c r="N90" s="147"/>
    </row>
    <row r="91" spans="1:14" s="1" customFormat="1" ht="28.8" x14ac:dyDescent="0.35">
      <c r="A91" s="58" t="s">
        <v>78</v>
      </c>
      <c r="B91" s="58" t="s">
        <v>212</v>
      </c>
      <c r="C91" s="58" t="s">
        <v>257</v>
      </c>
      <c r="D91" s="59" t="s">
        <v>258</v>
      </c>
      <c r="E91" s="58">
        <v>2023</v>
      </c>
      <c r="F91" s="60">
        <v>18365</v>
      </c>
      <c r="G91" s="58" t="s">
        <v>58</v>
      </c>
      <c r="H91" s="89">
        <f>IF($G91="CPI",INDEX('Indexation rate'!C:C,MATCH($E91,'Indexation rate'!$A:$A,0)),IF(G91="WPI",INDEX('Indexation rate'!D:D,MATCH($E91,'Indexation rate'!$A:$A,0)),IF($G91="PPI - Medical",INDEX('Indexation rate'!E:E,MATCH($E91,'Indexation rate'!$A:$A,0)),0)))/100</f>
        <v>1.0380597014925372</v>
      </c>
      <c r="I91" s="90">
        <f t="shared" si="1"/>
        <v>19063.966417910447</v>
      </c>
      <c r="J91" s="58" t="s">
        <v>259</v>
      </c>
      <c r="K91" s="58" t="s">
        <v>82</v>
      </c>
      <c r="L91" s="58" t="s">
        <v>61</v>
      </c>
      <c r="M91" s="58" t="s">
        <v>77</v>
      </c>
      <c r="N91" s="147"/>
    </row>
    <row r="92" spans="1:14" s="1" customFormat="1" ht="28.8" x14ac:dyDescent="0.35">
      <c r="A92" s="58" t="s">
        <v>78</v>
      </c>
      <c r="B92" s="58" t="s">
        <v>212</v>
      </c>
      <c r="C92" s="58" t="s">
        <v>260</v>
      </c>
      <c r="D92" s="59" t="s">
        <v>261</v>
      </c>
      <c r="E92" s="58">
        <v>2023</v>
      </c>
      <c r="F92" s="60">
        <v>7450</v>
      </c>
      <c r="G92" s="58" t="s">
        <v>58</v>
      </c>
      <c r="H92" s="89">
        <f>IF($G92="CPI",INDEX('Indexation rate'!C:C,MATCH($E92,'Indexation rate'!$A:$A,0)),IF(G92="WPI",INDEX('Indexation rate'!D:D,MATCH($E92,'Indexation rate'!$A:$A,0)),IF($G92="PPI - Medical",INDEX('Indexation rate'!E:E,MATCH($E92,'Indexation rate'!$A:$A,0)),0)))/100</f>
        <v>1.0380597014925372</v>
      </c>
      <c r="I92" s="90">
        <f t="shared" si="1"/>
        <v>7733.5447761194027</v>
      </c>
      <c r="J92" s="58" t="s">
        <v>262</v>
      </c>
      <c r="K92" s="58" t="s">
        <v>82</v>
      </c>
      <c r="L92" s="58" t="s">
        <v>61</v>
      </c>
      <c r="M92" s="58" t="s">
        <v>77</v>
      </c>
      <c r="N92" s="147"/>
    </row>
    <row r="93" spans="1:14" s="1" customFormat="1" ht="28.8" x14ac:dyDescent="0.35">
      <c r="A93" s="58" t="s">
        <v>78</v>
      </c>
      <c r="B93" s="58" t="s">
        <v>212</v>
      </c>
      <c r="C93" s="58" t="s">
        <v>263</v>
      </c>
      <c r="D93" s="59" t="s">
        <v>264</v>
      </c>
      <c r="E93" s="58">
        <v>2023</v>
      </c>
      <c r="F93" s="60">
        <v>28372</v>
      </c>
      <c r="G93" s="58" t="s">
        <v>58</v>
      </c>
      <c r="H93" s="89">
        <f>IF($G93="CPI",INDEX('Indexation rate'!C:C,MATCH($E93,'Indexation rate'!$A:$A,0)),IF(G93="WPI",INDEX('Indexation rate'!D:D,MATCH($E93,'Indexation rate'!$A:$A,0)),IF($G93="PPI - Medical",INDEX('Indexation rate'!E:E,MATCH($E93,'Indexation rate'!$A:$A,0)),0)))/100</f>
        <v>1.0380597014925372</v>
      </c>
      <c r="I93" s="90">
        <f t="shared" si="1"/>
        <v>29451.829850746268</v>
      </c>
      <c r="J93" s="58" t="s">
        <v>262</v>
      </c>
      <c r="K93" s="58" t="s">
        <v>82</v>
      </c>
      <c r="L93" s="58" t="s">
        <v>61</v>
      </c>
      <c r="M93" s="58" t="s">
        <v>77</v>
      </c>
      <c r="N93" s="147"/>
    </row>
    <row r="94" spans="1:14" s="1" customFormat="1" ht="28.8" x14ac:dyDescent="0.35">
      <c r="A94" s="58" t="s">
        <v>78</v>
      </c>
      <c r="B94" s="58" t="s">
        <v>212</v>
      </c>
      <c r="C94" s="58" t="s">
        <v>265</v>
      </c>
      <c r="D94" s="59" t="s">
        <v>266</v>
      </c>
      <c r="E94" s="58">
        <v>2023</v>
      </c>
      <c r="F94" s="60">
        <v>3507</v>
      </c>
      <c r="G94" s="58" t="s">
        <v>58</v>
      </c>
      <c r="H94" s="89">
        <f>IF($G94="CPI",INDEX('Indexation rate'!C:C,MATCH($E94,'Indexation rate'!$A:$A,0)),IF(G94="WPI",INDEX('Indexation rate'!D:D,MATCH($E94,'Indexation rate'!$A:$A,0)),IF($G94="PPI - Medical",INDEX('Indexation rate'!E:E,MATCH($E94,'Indexation rate'!$A:$A,0)),0)))/100</f>
        <v>1.0380597014925372</v>
      </c>
      <c r="I94" s="90">
        <f t="shared" si="1"/>
        <v>3640.475373134328</v>
      </c>
      <c r="J94" s="58" t="s">
        <v>262</v>
      </c>
      <c r="K94" s="58" t="s">
        <v>82</v>
      </c>
      <c r="L94" s="58" t="s">
        <v>61</v>
      </c>
      <c r="M94" s="58" t="s">
        <v>77</v>
      </c>
      <c r="N94" s="147"/>
    </row>
    <row r="95" spans="1:14" s="1" customFormat="1" ht="28.8" x14ac:dyDescent="0.35">
      <c r="A95" s="58" t="s">
        <v>78</v>
      </c>
      <c r="B95" s="58" t="s">
        <v>212</v>
      </c>
      <c r="C95" s="58" t="s">
        <v>267</v>
      </c>
      <c r="D95" s="59" t="s">
        <v>268</v>
      </c>
      <c r="E95" s="58">
        <v>2023</v>
      </c>
      <c r="F95" s="60">
        <v>15317</v>
      </c>
      <c r="G95" s="58" t="s">
        <v>58</v>
      </c>
      <c r="H95" s="89">
        <f>IF($G95="CPI",INDEX('Indexation rate'!C:C,MATCH($E95,'Indexation rate'!$A:$A,0)),IF(G95="WPI",INDEX('Indexation rate'!D:D,MATCH($E95,'Indexation rate'!$A:$A,0)),IF($G95="PPI - Medical",INDEX('Indexation rate'!E:E,MATCH($E95,'Indexation rate'!$A:$A,0)),0)))/100</f>
        <v>1.0380597014925372</v>
      </c>
      <c r="I95" s="90">
        <f t="shared" si="1"/>
        <v>15899.960447761192</v>
      </c>
      <c r="J95" s="58" t="s">
        <v>262</v>
      </c>
      <c r="K95" s="58" t="s">
        <v>82</v>
      </c>
      <c r="L95" s="58" t="s">
        <v>61</v>
      </c>
      <c r="M95" s="58" t="s">
        <v>77</v>
      </c>
      <c r="N95" s="147"/>
    </row>
    <row r="96" spans="1:14" s="1" customFormat="1" ht="28.8" x14ac:dyDescent="0.35">
      <c r="A96" s="58" t="s">
        <v>78</v>
      </c>
      <c r="B96" s="58" t="s">
        <v>212</v>
      </c>
      <c r="C96" s="58" t="s">
        <v>269</v>
      </c>
      <c r="D96" s="59" t="s">
        <v>270</v>
      </c>
      <c r="E96" s="58">
        <v>2023</v>
      </c>
      <c r="F96" s="60">
        <v>985</v>
      </c>
      <c r="G96" s="58" t="s">
        <v>58</v>
      </c>
      <c r="H96" s="89">
        <f>IF($G96="CPI",INDEX('Indexation rate'!C:C,MATCH($E96,'Indexation rate'!$A:$A,0)),IF(G96="WPI",INDEX('Indexation rate'!D:D,MATCH($E96,'Indexation rate'!$A:$A,0)),IF($G96="PPI - Medical",INDEX('Indexation rate'!E:E,MATCH($E96,'Indexation rate'!$A:$A,0)),0)))/100</f>
        <v>1.0380597014925372</v>
      </c>
      <c r="I96" s="90">
        <f t="shared" si="1"/>
        <v>1022.4888059701492</v>
      </c>
      <c r="J96" s="58" t="s">
        <v>262</v>
      </c>
      <c r="K96" s="58" t="s">
        <v>82</v>
      </c>
      <c r="L96" s="58" t="s">
        <v>61</v>
      </c>
      <c r="M96" s="58" t="s">
        <v>77</v>
      </c>
      <c r="N96" s="147"/>
    </row>
    <row r="97" spans="1:14" s="1" customFormat="1" ht="28.8" x14ac:dyDescent="0.35">
      <c r="A97" s="58" t="s">
        <v>78</v>
      </c>
      <c r="B97" s="58" t="s">
        <v>212</v>
      </c>
      <c r="C97" s="58" t="s">
        <v>271</v>
      </c>
      <c r="D97" s="59" t="s">
        <v>272</v>
      </c>
      <c r="E97" s="58">
        <v>2023</v>
      </c>
      <c r="F97" s="60">
        <v>1010</v>
      </c>
      <c r="G97" s="58" t="s">
        <v>58</v>
      </c>
      <c r="H97" s="89">
        <f>IF($G97="CPI",INDEX('Indexation rate'!C:C,MATCH($E97,'Indexation rate'!$A:$A,0)),IF(G97="WPI",INDEX('Indexation rate'!D:D,MATCH($E97,'Indexation rate'!$A:$A,0)),IF($G97="PPI - Medical",INDEX('Indexation rate'!E:E,MATCH($E97,'Indexation rate'!$A:$A,0)),0)))/100</f>
        <v>1.0380597014925372</v>
      </c>
      <c r="I97" s="90">
        <f t="shared" si="1"/>
        <v>1048.4402985074626</v>
      </c>
      <c r="J97" s="58" t="s">
        <v>262</v>
      </c>
      <c r="K97" s="58" t="s">
        <v>82</v>
      </c>
      <c r="L97" s="58" t="s">
        <v>61</v>
      </c>
      <c r="M97" s="58" t="s">
        <v>77</v>
      </c>
      <c r="N97" s="147"/>
    </row>
    <row r="98" spans="1:14" s="1" customFormat="1" ht="43.2" x14ac:dyDescent="0.35">
      <c r="A98" s="58" t="s">
        <v>78</v>
      </c>
      <c r="B98" s="58" t="s">
        <v>212</v>
      </c>
      <c r="C98" s="58" t="s">
        <v>273</v>
      </c>
      <c r="D98" s="59" t="s">
        <v>274</v>
      </c>
      <c r="E98" s="58">
        <v>2023</v>
      </c>
      <c r="F98" s="60">
        <v>6030</v>
      </c>
      <c r="G98" s="58" t="s">
        <v>58</v>
      </c>
      <c r="H98" s="89">
        <f>IF($G98="CPI",INDEX('Indexation rate'!C:C,MATCH($E98,'Indexation rate'!$A:$A,0)),IF(G98="WPI",INDEX('Indexation rate'!D:D,MATCH($E98,'Indexation rate'!$A:$A,0)),IF($G98="PPI - Medical",INDEX('Indexation rate'!E:E,MATCH($E98,'Indexation rate'!$A:$A,0)),0)))/100</f>
        <v>1.0380597014925372</v>
      </c>
      <c r="I98" s="90">
        <f t="shared" si="1"/>
        <v>6259.4999999999991</v>
      </c>
      <c r="J98" s="58" t="s">
        <v>275</v>
      </c>
      <c r="K98" s="58" t="s">
        <v>82</v>
      </c>
      <c r="L98" s="58" t="s">
        <v>61</v>
      </c>
      <c r="M98" s="58" t="s">
        <v>77</v>
      </c>
      <c r="N98" s="147"/>
    </row>
    <row r="99" spans="1:14" s="1" customFormat="1" ht="28.8" x14ac:dyDescent="0.35">
      <c r="A99" s="58" t="s">
        <v>78</v>
      </c>
      <c r="B99" s="58" t="s">
        <v>212</v>
      </c>
      <c r="C99" s="58" t="s">
        <v>276</v>
      </c>
      <c r="D99" s="59" t="s">
        <v>277</v>
      </c>
      <c r="E99" s="58">
        <v>2023</v>
      </c>
      <c r="F99" s="60">
        <v>32148</v>
      </c>
      <c r="G99" s="58" t="s">
        <v>58</v>
      </c>
      <c r="H99" s="89">
        <f>IF($G99="CPI",INDEX('Indexation rate'!C:C,MATCH($E99,'Indexation rate'!$A:$A,0)),IF(G99="WPI",INDEX('Indexation rate'!D:D,MATCH($E99,'Indexation rate'!$A:$A,0)),IF($G99="PPI - Medical",INDEX('Indexation rate'!E:E,MATCH($E99,'Indexation rate'!$A:$A,0)),0)))/100</f>
        <v>1.0380597014925372</v>
      </c>
      <c r="I99" s="90">
        <f t="shared" si="1"/>
        <v>33371.54328358209</v>
      </c>
      <c r="J99" s="58" t="s">
        <v>278</v>
      </c>
      <c r="K99" s="58" t="s">
        <v>82</v>
      </c>
      <c r="L99" s="58" t="s">
        <v>61</v>
      </c>
      <c r="M99" s="58" t="s">
        <v>77</v>
      </c>
      <c r="N99" s="147"/>
    </row>
    <row r="100" spans="1:14" s="1" customFormat="1" ht="28.8" x14ac:dyDescent="0.35">
      <c r="A100" s="58" t="s">
        <v>279</v>
      </c>
      <c r="B100" s="58" t="s">
        <v>65</v>
      </c>
      <c r="C100" s="58" t="s">
        <v>280</v>
      </c>
      <c r="D100" s="59" t="s">
        <v>281</v>
      </c>
      <c r="E100" s="58">
        <v>2021</v>
      </c>
      <c r="F100" s="60">
        <v>0.59</v>
      </c>
      <c r="G100" s="58" t="s">
        <v>58</v>
      </c>
      <c r="H100" s="89">
        <f>IF($G100="CPI",INDEX('Indexation rate'!C:C,MATCH($E100,'Indexation rate'!$A:$A,0)),IF(G100="WPI",INDEX('Indexation rate'!D:D,MATCH($E100,'Indexation rate'!$A:$A,0)),IF($G100="PPI - Medical",INDEX('Indexation rate'!E:E,MATCH($E100,'Indexation rate'!$A:$A,0)),0)))/100</f>
        <v>1.1649916247906196</v>
      </c>
      <c r="I100" s="90">
        <f t="shared" si="1"/>
        <v>0.68734505862646555</v>
      </c>
      <c r="J100" s="58" t="s">
        <v>282</v>
      </c>
      <c r="K100" s="58" t="s">
        <v>283</v>
      </c>
      <c r="L100" s="58" t="s">
        <v>61</v>
      </c>
      <c r="M100" s="58" t="s">
        <v>62</v>
      </c>
      <c r="N100" s="147"/>
    </row>
    <row r="101" spans="1:14" s="1" customFormat="1" ht="28.8" x14ac:dyDescent="0.35">
      <c r="A101" s="58" t="s">
        <v>279</v>
      </c>
      <c r="B101" s="58" t="s">
        <v>65</v>
      </c>
      <c r="C101" s="58" t="s">
        <v>284</v>
      </c>
      <c r="D101" s="59" t="s">
        <v>285</v>
      </c>
      <c r="E101" s="58">
        <v>2021</v>
      </c>
      <c r="F101" s="60">
        <v>671.32</v>
      </c>
      <c r="G101" s="58" t="s">
        <v>58</v>
      </c>
      <c r="H101" s="89">
        <f>IF($G101="CPI",INDEX('Indexation rate'!C:C,MATCH($E101,'Indexation rate'!$A:$A,0)),IF(G101="WPI",INDEX('Indexation rate'!D:D,MATCH($E101,'Indexation rate'!$A:$A,0)),IF($G101="PPI - Medical",INDEX('Indexation rate'!E:E,MATCH($E101,'Indexation rate'!$A:$A,0)),0)))/100</f>
        <v>1.1649916247906196</v>
      </c>
      <c r="I101" s="90">
        <f t="shared" si="1"/>
        <v>782.08217755443877</v>
      </c>
      <c r="J101" s="58" t="s">
        <v>286</v>
      </c>
      <c r="K101" s="58" t="s">
        <v>287</v>
      </c>
      <c r="L101" s="58" t="s">
        <v>61</v>
      </c>
      <c r="M101" s="58" t="s">
        <v>62</v>
      </c>
      <c r="N101" s="147"/>
    </row>
    <row r="102" spans="1:14" s="1" customFormat="1" ht="28.8" x14ac:dyDescent="0.35">
      <c r="A102" s="58" t="s">
        <v>279</v>
      </c>
      <c r="B102" s="58" t="s">
        <v>65</v>
      </c>
      <c r="C102" s="58" t="s">
        <v>288</v>
      </c>
      <c r="D102" s="59" t="s">
        <v>289</v>
      </c>
      <c r="E102" s="58">
        <v>2021</v>
      </c>
      <c r="F102" s="60">
        <v>1029.8600000000001</v>
      </c>
      <c r="G102" s="58" t="s">
        <v>58</v>
      </c>
      <c r="H102" s="89">
        <f>IF($G102="CPI",INDEX('Indexation rate'!C:C,MATCH($E102,'Indexation rate'!$A:$A,0)),IF(G102="WPI",INDEX('Indexation rate'!D:D,MATCH($E102,'Indexation rate'!$A:$A,0)),IF($G102="PPI - Medical",INDEX('Indexation rate'!E:E,MATCH($E102,'Indexation rate'!$A:$A,0)),0)))/100</f>
        <v>1.1649916247906196</v>
      </c>
      <c r="I102" s="90">
        <f t="shared" si="1"/>
        <v>1199.7782747068677</v>
      </c>
      <c r="J102" s="58" t="s">
        <v>286</v>
      </c>
      <c r="K102" s="58" t="s">
        <v>287</v>
      </c>
      <c r="L102" s="58" t="s">
        <v>61</v>
      </c>
      <c r="M102" s="58" t="s">
        <v>62</v>
      </c>
      <c r="N102" s="147"/>
    </row>
    <row r="103" spans="1:14" s="1" customFormat="1" ht="43.2" x14ac:dyDescent="0.35">
      <c r="A103" s="58" t="s">
        <v>279</v>
      </c>
      <c r="B103" s="58" t="s">
        <v>104</v>
      </c>
      <c r="C103" s="58" t="s">
        <v>290</v>
      </c>
      <c r="D103" s="59" t="s">
        <v>291</v>
      </c>
      <c r="E103" s="58">
        <v>2021</v>
      </c>
      <c r="F103" s="60">
        <v>13990.56082177216</v>
      </c>
      <c r="G103" s="58" t="s">
        <v>85</v>
      </c>
      <c r="H103" s="89">
        <f>IF($G103="CPI",INDEX('Indexation rate'!C:C,MATCH($E103,'Indexation rate'!$A:$A,0)),IF(G103="WPI",INDEX('Indexation rate'!D:D,MATCH($E103,'Indexation rate'!$A:$A,0)),IF($G103="PPI - Medical",INDEX('Indexation rate'!E:E,MATCH($E103,'Indexation rate'!$A:$A,0)),0)))/100</f>
        <v>1.1058823529411765</v>
      </c>
      <c r="I103" s="90">
        <f t="shared" si="1"/>
        <v>15471.914320548038</v>
      </c>
      <c r="J103" s="58" t="s">
        <v>292</v>
      </c>
      <c r="K103" s="58" t="s">
        <v>293</v>
      </c>
      <c r="L103" s="58" t="s">
        <v>61</v>
      </c>
      <c r="M103" s="58" t="s">
        <v>62</v>
      </c>
      <c r="N103" s="147"/>
    </row>
    <row r="104" spans="1:14" s="1" customFormat="1" ht="43.2" x14ac:dyDescent="0.35">
      <c r="A104" s="58" t="s">
        <v>279</v>
      </c>
      <c r="B104" s="58" t="s">
        <v>104</v>
      </c>
      <c r="C104" s="58" t="s">
        <v>294</v>
      </c>
      <c r="D104" s="59" t="s">
        <v>295</v>
      </c>
      <c r="E104" s="58">
        <v>2021</v>
      </c>
      <c r="F104" s="60">
        <v>7452.9155779533949</v>
      </c>
      <c r="G104" s="58" t="s">
        <v>85</v>
      </c>
      <c r="H104" s="89">
        <f>IF($G104="CPI",INDEX('Indexation rate'!C:C,MATCH($E104,'Indexation rate'!$A:$A,0)),IF(G104="WPI",INDEX('Indexation rate'!D:D,MATCH($E104,'Indexation rate'!$A:$A,0)),IF($G104="PPI - Medical",INDEX('Indexation rate'!E:E,MATCH($E104,'Indexation rate'!$A:$A,0)),0)))/100</f>
        <v>1.1058823529411765</v>
      </c>
      <c r="I104" s="90">
        <f t="shared" si="1"/>
        <v>8242.0478156190493</v>
      </c>
      <c r="J104" s="58" t="s">
        <v>292</v>
      </c>
      <c r="K104" s="58" t="s">
        <v>293</v>
      </c>
      <c r="L104" s="58" t="s">
        <v>61</v>
      </c>
      <c r="M104" s="58" t="s">
        <v>62</v>
      </c>
      <c r="N104" s="147"/>
    </row>
    <row r="105" spans="1:14" s="1" customFormat="1" ht="28.8" x14ac:dyDescent="0.35">
      <c r="A105" s="58" t="s">
        <v>279</v>
      </c>
      <c r="B105" s="58" t="s">
        <v>104</v>
      </c>
      <c r="C105" s="58" t="s">
        <v>296</v>
      </c>
      <c r="D105" s="59" t="s">
        <v>297</v>
      </c>
      <c r="E105" s="58">
        <v>2021</v>
      </c>
      <c r="F105" s="60">
        <v>3710</v>
      </c>
      <c r="G105" s="58" t="s">
        <v>85</v>
      </c>
      <c r="H105" s="89">
        <f>IF($G105="CPI",INDEX('Indexation rate'!C:C,MATCH($E105,'Indexation rate'!$A:$A,0)),IF(G105="WPI",INDEX('Indexation rate'!D:D,MATCH($E105,'Indexation rate'!$A:$A,0)),IF($G105="PPI - Medical",INDEX('Indexation rate'!E:E,MATCH($E105,'Indexation rate'!$A:$A,0)),0)))/100</f>
        <v>1.1058823529411765</v>
      </c>
      <c r="I105" s="90">
        <f t="shared" si="1"/>
        <v>4102.8235294117649</v>
      </c>
      <c r="J105" s="58" t="s">
        <v>298</v>
      </c>
      <c r="K105" s="58" t="s">
        <v>293</v>
      </c>
      <c r="L105" s="58" t="s">
        <v>61</v>
      </c>
      <c r="M105" s="58" t="s">
        <v>62</v>
      </c>
      <c r="N105" s="147"/>
    </row>
    <row r="106" spans="1:14" s="1" customFormat="1" ht="28.8" x14ac:dyDescent="0.35">
      <c r="A106" s="58" t="s">
        <v>279</v>
      </c>
      <c r="B106" s="58" t="s">
        <v>104</v>
      </c>
      <c r="C106" s="58" t="s">
        <v>299</v>
      </c>
      <c r="D106" s="59" t="s">
        <v>300</v>
      </c>
      <c r="E106" s="58">
        <v>2021</v>
      </c>
      <c r="F106" s="60">
        <v>4248</v>
      </c>
      <c r="G106" s="58" t="s">
        <v>85</v>
      </c>
      <c r="H106" s="89">
        <f>IF($G106="CPI",INDEX('Indexation rate'!C:C,MATCH($E106,'Indexation rate'!$A:$A,0)),IF(G106="WPI",INDEX('Indexation rate'!D:D,MATCH($E106,'Indexation rate'!$A:$A,0)),IF($G106="PPI - Medical",INDEX('Indexation rate'!E:E,MATCH($E106,'Indexation rate'!$A:$A,0)),0)))/100</f>
        <v>1.1058823529411765</v>
      </c>
      <c r="I106" s="90">
        <f t="shared" si="1"/>
        <v>4697.7882352941178</v>
      </c>
      <c r="J106" s="58" t="s">
        <v>298</v>
      </c>
      <c r="K106" s="58" t="s">
        <v>293</v>
      </c>
      <c r="L106" s="58" t="s">
        <v>61</v>
      </c>
      <c r="M106" s="58" t="s">
        <v>62</v>
      </c>
      <c r="N106" s="147"/>
    </row>
    <row r="107" spans="1:14" s="1" customFormat="1" ht="28.8" x14ac:dyDescent="0.35">
      <c r="A107" s="58" t="s">
        <v>279</v>
      </c>
      <c r="B107" s="58" t="s">
        <v>104</v>
      </c>
      <c r="C107" s="58" t="s">
        <v>301</v>
      </c>
      <c r="D107" s="59" t="s">
        <v>297</v>
      </c>
      <c r="E107" s="58">
        <v>2021</v>
      </c>
      <c r="F107" s="60">
        <v>6821</v>
      </c>
      <c r="G107" s="58" t="s">
        <v>85</v>
      </c>
      <c r="H107" s="89">
        <f>IF($G107="CPI",INDEX('Indexation rate'!C:C,MATCH($E107,'Indexation rate'!$A:$A,0)),IF(G107="WPI",INDEX('Indexation rate'!D:D,MATCH($E107,'Indexation rate'!$A:$A,0)),IF($G107="PPI - Medical",INDEX('Indexation rate'!E:E,MATCH($E107,'Indexation rate'!$A:$A,0)),0)))/100</f>
        <v>1.1058823529411765</v>
      </c>
      <c r="I107" s="90">
        <f t="shared" si="1"/>
        <v>7543.2235294117654</v>
      </c>
      <c r="J107" s="58" t="s">
        <v>298</v>
      </c>
      <c r="K107" s="58" t="s">
        <v>293</v>
      </c>
      <c r="L107" s="58" t="s">
        <v>61</v>
      </c>
      <c r="M107" s="58" t="s">
        <v>62</v>
      </c>
      <c r="N107" s="147"/>
    </row>
    <row r="108" spans="1:14" s="1" customFormat="1" ht="15" x14ac:dyDescent="0.35">
      <c r="A108" s="58" t="s">
        <v>279</v>
      </c>
      <c r="B108" s="58" t="s">
        <v>104</v>
      </c>
      <c r="C108" s="58" t="s">
        <v>302</v>
      </c>
      <c r="D108" s="59" t="s">
        <v>303</v>
      </c>
      <c r="E108" s="58">
        <v>2021</v>
      </c>
      <c r="F108" s="60">
        <v>626.17999999999995</v>
      </c>
      <c r="G108" s="58" t="s">
        <v>85</v>
      </c>
      <c r="H108" s="89">
        <f>IF($G108="CPI",INDEX('Indexation rate'!C:C,MATCH($E108,'Indexation rate'!$A:$A,0)),IF(G108="WPI",INDEX('Indexation rate'!D:D,MATCH($E108,'Indexation rate'!$A:$A,0)),IF($G108="PPI - Medical",INDEX('Indexation rate'!E:E,MATCH($E108,'Indexation rate'!$A:$A,0)),0)))/100</f>
        <v>1.1058823529411765</v>
      </c>
      <c r="I108" s="90">
        <f t="shared" si="1"/>
        <v>692.48141176470585</v>
      </c>
      <c r="J108" s="58" t="s">
        <v>292</v>
      </c>
      <c r="K108" s="58" t="s">
        <v>293</v>
      </c>
      <c r="L108" s="58" t="s">
        <v>61</v>
      </c>
      <c r="M108" s="58" t="s">
        <v>62</v>
      </c>
      <c r="N108" s="147"/>
    </row>
    <row r="109" spans="1:14" s="1" customFormat="1" ht="15" x14ac:dyDescent="0.35">
      <c r="A109" s="58" t="s">
        <v>279</v>
      </c>
      <c r="B109" s="58" t="s">
        <v>104</v>
      </c>
      <c r="C109" s="58" t="s">
        <v>304</v>
      </c>
      <c r="D109" s="59" t="s">
        <v>305</v>
      </c>
      <c r="E109" s="58">
        <v>2021</v>
      </c>
      <c r="F109" s="60">
        <v>251</v>
      </c>
      <c r="G109" s="58" t="s">
        <v>85</v>
      </c>
      <c r="H109" s="89">
        <f>IF($G109="CPI",INDEX('Indexation rate'!C:C,MATCH($E109,'Indexation rate'!$A:$A,0)),IF(G109="WPI",INDEX('Indexation rate'!D:D,MATCH($E109,'Indexation rate'!$A:$A,0)),IF($G109="PPI - Medical",INDEX('Indexation rate'!E:E,MATCH($E109,'Indexation rate'!$A:$A,0)),0)))/100</f>
        <v>1.1058823529411765</v>
      </c>
      <c r="I109" s="90">
        <f t="shared" si="1"/>
        <v>277.57647058823534</v>
      </c>
      <c r="J109" s="58" t="s">
        <v>292</v>
      </c>
      <c r="K109" s="58" t="s">
        <v>293</v>
      </c>
      <c r="L109" s="58" t="s">
        <v>61</v>
      </c>
      <c r="M109" s="58" t="s">
        <v>62</v>
      </c>
      <c r="N109" s="58"/>
    </row>
    <row r="110" spans="1:14" s="1" customFormat="1" ht="28.8" x14ac:dyDescent="0.35">
      <c r="A110" s="58" t="s">
        <v>279</v>
      </c>
      <c r="B110" s="58" t="s">
        <v>55</v>
      </c>
      <c r="C110" s="58" t="s">
        <v>306</v>
      </c>
      <c r="D110" s="59" t="s">
        <v>307</v>
      </c>
      <c r="E110" s="58">
        <v>2021</v>
      </c>
      <c r="F110" s="60">
        <v>75.5</v>
      </c>
      <c r="G110" s="58" t="s">
        <v>58</v>
      </c>
      <c r="H110" s="89">
        <f>IF($G110="CPI",INDEX('Indexation rate'!C:C,MATCH($E110,'Indexation rate'!$A:$A,0)),IF(G110="WPI",INDEX('Indexation rate'!D:D,MATCH($E110,'Indexation rate'!$A:$A,0)),IF($G110="PPI - Medical",INDEX('Indexation rate'!E:E,MATCH($E110,'Indexation rate'!$A:$A,0)),0)))/100</f>
        <v>1.1649916247906196</v>
      </c>
      <c r="I110" s="90">
        <f t="shared" si="1"/>
        <v>87.956867671691782</v>
      </c>
      <c r="J110" s="58" t="s">
        <v>292</v>
      </c>
      <c r="K110" s="58" t="s">
        <v>293</v>
      </c>
      <c r="L110" s="58" t="s">
        <v>61</v>
      </c>
      <c r="M110" s="58" t="s">
        <v>62</v>
      </c>
      <c r="N110" s="58"/>
    </row>
    <row r="111" spans="1:14" s="1" customFormat="1" ht="28.8" x14ac:dyDescent="0.35">
      <c r="A111" s="58" t="s">
        <v>279</v>
      </c>
      <c r="B111" s="58" t="s">
        <v>55</v>
      </c>
      <c r="C111" s="58" t="s">
        <v>308</v>
      </c>
      <c r="D111" s="59" t="s">
        <v>307</v>
      </c>
      <c r="E111" s="58">
        <v>2021</v>
      </c>
      <c r="F111" s="60">
        <v>283.13</v>
      </c>
      <c r="G111" s="58" t="s">
        <v>58</v>
      </c>
      <c r="H111" s="89">
        <f>IF($G111="CPI",INDEX('Indexation rate'!C:C,MATCH($E111,'Indexation rate'!$A:$A,0)),IF(G111="WPI",INDEX('Indexation rate'!D:D,MATCH($E111,'Indexation rate'!$A:$A,0)),IF($G111="PPI - Medical",INDEX('Indexation rate'!E:E,MATCH($E111,'Indexation rate'!$A:$A,0)),0)))/100</f>
        <v>1.1649916247906196</v>
      </c>
      <c r="I111" s="90">
        <f t="shared" si="1"/>
        <v>329.84407872696812</v>
      </c>
      <c r="J111" s="58" t="s">
        <v>292</v>
      </c>
      <c r="K111" s="58" t="s">
        <v>293</v>
      </c>
      <c r="L111" s="58" t="s">
        <v>61</v>
      </c>
      <c r="M111" s="58" t="s">
        <v>62</v>
      </c>
      <c r="N111" s="58"/>
    </row>
    <row r="112" spans="1:14" s="1" customFormat="1" ht="15" x14ac:dyDescent="0.35">
      <c r="A112" s="58" t="s">
        <v>279</v>
      </c>
      <c r="B112" s="58" t="s">
        <v>55</v>
      </c>
      <c r="C112" s="58" t="s">
        <v>309</v>
      </c>
      <c r="D112" s="59" t="s">
        <v>310</v>
      </c>
      <c r="E112" s="58">
        <v>2021</v>
      </c>
      <c r="F112" s="60">
        <v>3.96</v>
      </c>
      <c r="G112" s="58" t="s">
        <v>58</v>
      </c>
      <c r="H112" s="89">
        <f>IF($G112="CPI",INDEX('Indexation rate'!C:C,MATCH($E112,'Indexation rate'!$A:$A,0)),IF(G112="WPI",INDEX('Indexation rate'!D:D,MATCH($E112,'Indexation rate'!$A:$A,0)),IF($G112="PPI - Medical",INDEX('Indexation rate'!E:E,MATCH($E112,'Indexation rate'!$A:$A,0)),0)))/100</f>
        <v>1.1649916247906196</v>
      </c>
      <c r="I112" s="90">
        <f t="shared" si="1"/>
        <v>4.6133668341708534</v>
      </c>
      <c r="J112" s="58" t="s">
        <v>311</v>
      </c>
      <c r="K112" s="58" t="s">
        <v>293</v>
      </c>
      <c r="L112" s="58" t="s">
        <v>61</v>
      </c>
      <c r="M112" s="58" t="s">
        <v>62</v>
      </c>
      <c r="N112" s="58"/>
    </row>
    <row r="113" spans="1:14" s="1" customFormat="1" ht="28.8" x14ac:dyDescent="0.35">
      <c r="A113" s="58" t="s">
        <v>279</v>
      </c>
      <c r="B113" s="58" t="s">
        <v>65</v>
      </c>
      <c r="C113" s="58" t="s">
        <v>312</v>
      </c>
      <c r="D113" s="59" t="s">
        <v>313</v>
      </c>
      <c r="E113" s="58">
        <v>2021</v>
      </c>
      <c r="F113" s="60">
        <v>1018.12</v>
      </c>
      <c r="G113" s="58" t="s">
        <v>85</v>
      </c>
      <c r="H113" s="89">
        <f>IF($G113="CPI",INDEX('Indexation rate'!C:C,MATCH($E113,'Indexation rate'!$A:$A,0)),IF(G113="WPI",INDEX('Indexation rate'!D:D,MATCH($E113,'Indexation rate'!$A:$A,0)),IF($G113="PPI - Medical",INDEX('Indexation rate'!E:E,MATCH($E113,'Indexation rate'!$A:$A,0)),0)))/100</f>
        <v>1.1058823529411765</v>
      </c>
      <c r="I113" s="90">
        <f t="shared" si="1"/>
        <v>1125.9209411764707</v>
      </c>
      <c r="J113" s="58" t="s">
        <v>314</v>
      </c>
      <c r="K113" s="58" t="s">
        <v>293</v>
      </c>
      <c r="L113" s="58" t="s">
        <v>61</v>
      </c>
      <c r="M113" s="58" t="s">
        <v>77</v>
      </c>
      <c r="N113" s="58"/>
    </row>
    <row r="114" spans="1:14" s="1" customFormat="1" ht="15" x14ac:dyDescent="0.35">
      <c r="A114" s="58" t="s">
        <v>279</v>
      </c>
      <c r="B114" s="58" t="s">
        <v>104</v>
      </c>
      <c r="C114" s="58" t="s">
        <v>315</v>
      </c>
      <c r="D114" s="59" t="s">
        <v>316</v>
      </c>
      <c r="E114" s="58">
        <v>2023</v>
      </c>
      <c r="F114" s="60">
        <v>93605</v>
      </c>
      <c r="G114" s="58" t="s">
        <v>85</v>
      </c>
      <c r="H114" s="89">
        <f>IF($G114="CPI",INDEX('Indexation rate'!C:C,MATCH($E114,'Indexation rate'!$A:$A,0)),IF(G114="WPI",INDEX('Indexation rate'!D:D,MATCH($E114,'Indexation rate'!$A:$A,0)),IF($G114="PPI - Medical",INDEX('Indexation rate'!E:E,MATCH($E114,'Indexation rate'!$A:$A,0)),0)))/100</f>
        <v>1.0415512465373962</v>
      </c>
      <c r="I114" s="90">
        <f t="shared" si="1"/>
        <v>97494.404432132971</v>
      </c>
      <c r="J114" s="58" t="s">
        <v>317</v>
      </c>
      <c r="K114" s="58" t="s">
        <v>318</v>
      </c>
      <c r="L114" s="58" t="s">
        <v>61</v>
      </c>
      <c r="M114" s="58" t="s">
        <v>62</v>
      </c>
      <c r="N114" s="58"/>
    </row>
    <row r="115" spans="1:14" s="1" customFormat="1" ht="28.8" x14ac:dyDescent="0.35">
      <c r="A115" s="58" t="s">
        <v>319</v>
      </c>
      <c r="B115" s="58" t="s">
        <v>320</v>
      </c>
      <c r="C115" s="58" t="s">
        <v>321</v>
      </c>
      <c r="D115" s="59" t="s">
        <v>322</v>
      </c>
      <c r="E115" s="58">
        <v>2024</v>
      </c>
      <c r="F115" s="60">
        <v>428</v>
      </c>
      <c r="G115" s="58" t="s">
        <v>58</v>
      </c>
      <c r="H115" s="89">
        <f>IF($G115="CPI",INDEX('Indexation rate'!C:C,MATCH($E115,'Indexation rate'!$A:$A,0)),IF(G115="WPI",INDEX('Indexation rate'!D:D,MATCH($E115,'Indexation rate'!$A:$A,0)),IF($G115="PPI - Medical",INDEX('Indexation rate'!E:E,MATCH($E115,'Indexation rate'!$A:$A,0)),0)))/100</f>
        <v>1</v>
      </c>
      <c r="I115" s="90">
        <f t="shared" si="1"/>
        <v>428</v>
      </c>
      <c r="J115" s="58" t="s">
        <v>323</v>
      </c>
      <c r="K115" s="58" t="s">
        <v>324</v>
      </c>
      <c r="L115" s="58" t="s">
        <v>61</v>
      </c>
      <c r="M115" s="58" t="s">
        <v>77</v>
      </c>
      <c r="N115" s="147"/>
    </row>
    <row r="116" spans="1:14" s="1" customFormat="1" ht="28.8" x14ac:dyDescent="0.35">
      <c r="A116" s="58" t="s">
        <v>319</v>
      </c>
      <c r="B116" s="58" t="s">
        <v>320</v>
      </c>
      <c r="C116" s="58" t="s">
        <v>325</v>
      </c>
      <c r="D116" s="59" t="s">
        <v>326</v>
      </c>
      <c r="E116" s="58">
        <v>2020</v>
      </c>
      <c r="F116" s="60">
        <v>1356.72</v>
      </c>
      <c r="G116" s="58" t="s">
        <v>58</v>
      </c>
      <c r="H116" s="89">
        <f>IF($G116="CPI",INDEX('Indexation rate'!C:C,MATCH($E116,'Indexation rate'!$A:$A,0)),IF(G116="WPI",INDEX('Indexation rate'!D:D,MATCH($E116,'Indexation rate'!$A:$A,0)),IF($G116="PPI - Medical",INDEX('Indexation rate'!E:E,MATCH($E116,'Indexation rate'!$A:$A,0)),0)))/100</f>
        <v>1.2127288578901481</v>
      </c>
      <c r="I116" s="90">
        <f t="shared" si="1"/>
        <v>1645.3334960767218</v>
      </c>
      <c r="J116" s="58" t="s">
        <v>59</v>
      </c>
      <c r="K116" s="58" t="s">
        <v>327</v>
      </c>
      <c r="L116" s="58" t="s">
        <v>61</v>
      </c>
      <c r="M116" s="58" t="s">
        <v>77</v>
      </c>
      <c r="N116" s="147"/>
    </row>
    <row r="117" spans="1:14" s="1" customFormat="1" ht="15" x14ac:dyDescent="0.35">
      <c r="A117" s="58" t="s">
        <v>319</v>
      </c>
      <c r="B117" s="58" t="s">
        <v>320</v>
      </c>
      <c r="C117" s="58" t="s">
        <v>328</v>
      </c>
      <c r="D117" s="59" t="s">
        <v>329</v>
      </c>
      <c r="E117" s="58">
        <v>2017</v>
      </c>
      <c r="F117" s="60">
        <v>969</v>
      </c>
      <c r="G117" s="58" t="s">
        <v>58</v>
      </c>
      <c r="H117" s="89">
        <f>IF($G117="CPI",INDEX('Indexation rate'!C:C,MATCH($E117,'Indexation rate'!$A:$A,0)),IF(G117="WPI",INDEX('Indexation rate'!D:D,MATCH($E117,'Indexation rate'!$A:$A,0)),IF($G117="PPI - Medical",INDEX('Indexation rate'!E:E,MATCH($E117,'Indexation rate'!$A:$A,0)),0)))/100</f>
        <v>1.2452999104744851</v>
      </c>
      <c r="I117" s="90">
        <f t="shared" si="1"/>
        <v>1206.695613249776</v>
      </c>
      <c r="J117" s="58" t="s">
        <v>330</v>
      </c>
      <c r="K117" s="58" t="s">
        <v>331</v>
      </c>
      <c r="L117" s="58" t="s">
        <v>61</v>
      </c>
      <c r="M117" s="58" t="s">
        <v>77</v>
      </c>
      <c r="N117" s="147"/>
    </row>
    <row r="118" spans="1:14" s="1" customFormat="1" ht="15" x14ac:dyDescent="0.35">
      <c r="A118" s="58" t="s">
        <v>319</v>
      </c>
      <c r="B118" s="58" t="s">
        <v>320</v>
      </c>
      <c r="C118" s="58" t="s">
        <v>332</v>
      </c>
      <c r="D118" s="59" t="s">
        <v>333</v>
      </c>
      <c r="E118" s="58">
        <v>2020</v>
      </c>
      <c r="F118" s="60">
        <v>59.41</v>
      </c>
      <c r="G118" s="58" t="s">
        <v>58</v>
      </c>
      <c r="H118" s="89">
        <f>IF($G118="CPI",INDEX('Indexation rate'!C:C,MATCH($E118,'Indexation rate'!$A:$A,0)),IF(G118="WPI",INDEX('Indexation rate'!D:D,MATCH($E118,'Indexation rate'!$A:$A,0)),IF($G118="PPI - Medical",INDEX('Indexation rate'!E:E,MATCH($E118,'Indexation rate'!$A:$A,0)),0)))/100</f>
        <v>1.2127288578901481</v>
      </c>
      <c r="I118" s="90">
        <f t="shared" si="1"/>
        <v>72.048221447253695</v>
      </c>
      <c r="J118" s="58" t="s">
        <v>334</v>
      </c>
      <c r="K118" s="58" t="s">
        <v>335</v>
      </c>
      <c r="L118" s="58" t="s">
        <v>61</v>
      </c>
      <c r="M118" s="58" t="s">
        <v>77</v>
      </c>
      <c r="N118" s="58"/>
    </row>
    <row r="119" spans="1:14" s="1" customFormat="1" ht="15" x14ac:dyDescent="0.35">
      <c r="A119" s="58" t="s">
        <v>336</v>
      </c>
      <c r="B119" s="58" t="s">
        <v>337</v>
      </c>
      <c r="C119" s="58" t="s">
        <v>338</v>
      </c>
      <c r="D119" s="59" t="s">
        <v>339</v>
      </c>
      <c r="E119" s="58">
        <v>2022</v>
      </c>
      <c r="F119" s="60">
        <v>7686</v>
      </c>
      <c r="G119" s="58" t="s">
        <v>58</v>
      </c>
      <c r="H119" s="89">
        <f>IF($G119="CPI",INDEX('Indexation rate'!C:C,MATCH($E119,'Indexation rate'!$A:$A,0)),IF(G119="WPI",INDEX('Indexation rate'!D:D,MATCH($E119,'Indexation rate'!$A:$A,0)),IF($G119="PPI - Medical",INDEX('Indexation rate'!E:E,MATCH($E119,'Indexation rate'!$A:$A,0)),0)))/100</f>
        <v>1.1066030230708035</v>
      </c>
      <c r="I119" s="90">
        <f t="shared" si="1"/>
        <v>8505.3508353221951</v>
      </c>
      <c r="J119" s="58" t="s">
        <v>340</v>
      </c>
      <c r="K119" s="58" t="s">
        <v>341</v>
      </c>
      <c r="L119" s="58" t="s">
        <v>61</v>
      </c>
      <c r="M119" s="58" t="s">
        <v>77</v>
      </c>
      <c r="N119" s="58"/>
    </row>
    <row r="120" spans="1:14" s="1" customFormat="1" ht="28.8" x14ac:dyDescent="0.35">
      <c r="A120" s="58" t="s">
        <v>336</v>
      </c>
      <c r="B120" s="58" t="s">
        <v>337</v>
      </c>
      <c r="C120" s="58" t="s">
        <v>342</v>
      </c>
      <c r="D120" s="59" t="s">
        <v>343</v>
      </c>
      <c r="E120" s="58">
        <v>2022</v>
      </c>
      <c r="F120" s="60">
        <v>6135</v>
      </c>
      <c r="G120" s="58" t="s">
        <v>58</v>
      </c>
      <c r="H120" s="89">
        <f>IF($G120="CPI",INDEX('Indexation rate'!C:C,MATCH($E120,'Indexation rate'!$A:$A,0)),IF(G120="WPI",INDEX('Indexation rate'!D:D,MATCH($E120,'Indexation rate'!$A:$A,0)),IF($G120="PPI - Medical",INDEX('Indexation rate'!E:E,MATCH($E120,'Indexation rate'!$A:$A,0)),0)))/100</f>
        <v>1.1066030230708035</v>
      </c>
      <c r="I120" s="90">
        <f t="shared" si="1"/>
        <v>6789.0095465393797</v>
      </c>
      <c r="J120" s="58" t="s">
        <v>340</v>
      </c>
      <c r="K120" s="58" t="s">
        <v>341</v>
      </c>
      <c r="L120" s="58" t="s">
        <v>61</v>
      </c>
      <c r="M120" s="58" t="s">
        <v>77</v>
      </c>
      <c r="N120" s="58"/>
    </row>
    <row r="121" spans="1:14" s="1" customFormat="1" ht="28.8" x14ac:dyDescent="0.35">
      <c r="A121" s="58" t="s">
        <v>336</v>
      </c>
      <c r="B121" s="58" t="s">
        <v>337</v>
      </c>
      <c r="C121" s="58" t="s">
        <v>344</v>
      </c>
      <c r="D121" s="59" t="s">
        <v>345</v>
      </c>
      <c r="E121" s="58">
        <v>2022</v>
      </c>
      <c r="F121" s="60">
        <v>3561</v>
      </c>
      <c r="G121" s="58" t="s">
        <v>58</v>
      </c>
      <c r="H121" s="89">
        <f>IF($G121="CPI",INDEX('Indexation rate'!C:C,MATCH($E121,'Indexation rate'!$A:$A,0)),IF(G121="WPI",INDEX('Indexation rate'!D:D,MATCH($E121,'Indexation rate'!$A:$A,0)),IF($G121="PPI - Medical",INDEX('Indexation rate'!E:E,MATCH($E121,'Indexation rate'!$A:$A,0)),0)))/100</f>
        <v>1.1066030230708035</v>
      </c>
      <c r="I121" s="90">
        <f t="shared" si="1"/>
        <v>3940.6133651551313</v>
      </c>
      <c r="J121" s="58" t="s">
        <v>340</v>
      </c>
      <c r="K121" s="58" t="s">
        <v>341</v>
      </c>
      <c r="L121" s="58" t="s">
        <v>61</v>
      </c>
      <c r="M121" s="58" t="s">
        <v>77</v>
      </c>
      <c r="N121" s="58"/>
    </row>
    <row r="122" spans="1:14" s="64" customFormat="1" ht="15" x14ac:dyDescent="0.35">
      <c r="A122" s="58" t="s">
        <v>336</v>
      </c>
      <c r="B122" s="58" t="s">
        <v>346</v>
      </c>
      <c r="C122" s="58" t="s">
        <v>347</v>
      </c>
      <c r="D122" s="59" t="s">
        <v>348</v>
      </c>
      <c r="E122" s="58">
        <v>2024</v>
      </c>
      <c r="F122" s="60">
        <v>130</v>
      </c>
      <c r="G122" s="58" t="s">
        <v>58</v>
      </c>
      <c r="H122" s="89">
        <f>IF($G122="CPI",INDEX('Indexation rate'!C:C,MATCH($E122,'Indexation rate'!$A:$A,0)),IF(G122="WPI",INDEX('Indexation rate'!D:D,MATCH($E122,'Indexation rate'!$A:$A,0)),IF($G122="PPI - Medical",INDEX('Indexation rate'!E:E,MATCH($E122,'Indexation rate'!$A:$A,0)),0)))/100</f>
        <v>1</v>
      </c>
      <c r="I122" s="90">
        <f t="shared" ref="I122:I165" si="2">F122*H122</f>
        <v>130</v>
      </c>
      <c r="J122" s="58" t="s">
        <v>349</v>
      </c>
      <c r="K122" s="58" t="s">
        <v>350</v>
      </c>
      <c r="L122" s="58" t="s">
        <v>61</v>
      </c>
      <c r="M122" s="58" t="s">
        <v>351</v>
      </c>
      <c r="N122" s="149"/>
    </row>
    <row r="123" spans="1:14" s="64" customFormat="1" ht="15" x14ac:dyDescent="0.35">
      <c r="A123" s="58" t="s">
        <v>336</v>
      </c>
      <c r="B123" s="58" t="s">
        <v>346</v>
      </c>
      <c r="C123" s="58" t="s">
        <v>347</v>
      </c>
      <c r="D123" s="59" t="s">
        <v>352</v>
      </c>
      <c r="E123" s="58">
        <v>2024</v>
      </c>
      <c r="F123" s="60">
        <v>164</v>
      </c>
      <c r="G123" s="58" t="s">
        <v>58</v>
      </c>
      <c r="H123" s="89">
        <f>IF($G123="CPI",INDEX('Indexation rate'!C:C,MATCH($E123,'Indexation rate'!$A:$A,0)),IF(G123="WPI",INDEX('Indexation rate'!D:D,MATCH($E123,'Indexation rate'!$A:$A,0)),IF($G123="PPI - Medical",INDEX('Indexation rate'!E:E,MATCH($E123,'Indexation rate'!$A:$A,0)),0)))/100</f>
        <v>1</v>
      </c>
      <c r="I123" s="90">
        <f t="shared" ref="I123:I126" si="3">F123*H123</f>
        <v>164</v>
      </c>
      <c r="J123" s="58" t="s">
        <v>349</v>
      </c>
      <c r="K123" s="58" t="s">
        <v>350</v>
      </c>
      <c r="L123" s="58" t="s">
        <v>61</v>
      </c>
      <c r="M123" s="58" t="s">
        <v>351</v>
      </c>
      <c r="N123" s="149"/>
    </row>
    <row r="124" spans="1:14" s="64" customFormat="1" ht="15" x14ac:dyDescent="0.35">
      <c r="A124" s="58" t="s">
        <v>336</v>
      </c>
      <c r="B124" s="58" t="s">
        <v>346</v>
      </c>
      <c r="C124" s="58" t="s">
        <v>347</v>
      </c>
      <c r="D124" s="59" t="s">
        <v>353</v>
      </c>
      <c r="E124" s="58">
        <v>2024</v>
      </c>
      <c r="F124" s="60">
        <v>334</v>
      </c>
      <c r="G124" s="58" t="s">
        <v>58</v>
      </c>
      <c r="H124" s="89">
        <f>IF($G124="CPI",INDEX('Indexation rate'!C:C,MATCH($E124,'Indexation rate'!$A:$A,0)),IF(G124="WPI",INDEX('Indexation rate'!D:D,MATCH($E124,'Indexation rate'!$A:$A,0)),IF($G124="PPI - Medical",INDEX('Indexation rate'!E:E,MATCH($E124,'Indexation rate'!$A:$A,0)),0)))/100</f>
        <v>1</v>
      </c>
      <c r="I124" s="90">
        <f t="shared" si="3"/>
        <v>334</v>
      </c>
      <c r="J124" s="58" t="s">
        <v>349</v>
      </c>
      <c r="K124" s="58" t="s">
        <v>350</v>
      </c>
      <c r="L124" s="58" t="s">
        <v>61</v>
      </c>
      <c r="M124" s="58" t="s">
        <v>351</v>
      </c>
      <c r="N124" s="149"/>
    </row>
    <row r="125" spans="1:14" s="64" customFormat="1" ht="15" x14ac:dyDescent="0.35">
      <c r="A125" s="58" t="s">
        <v>336</v>
      </c>
      <c r="B125" s="58" t="s">
        <v>346</v>
      </c>
      <c r="C125" s="58" t="s">
        <v>347</v>
      </c>
      <c r="D125" s="59" t="s">
        <v>354</v>
      </c>
      <c r="E125" s="58">
        <v>2024</v>
      </c>
      <c r="F125" s="60">
        <v>350</v>
      </c>
      <c r="G125" s="58" t="s">
        <v>58</v>
      </c>
      <c r="H125" s="89">
        <f>IF($G125="CPI",INDEX('Indexation rate'!C:C,MATCH($E125,'Indexation rate'!$A:$A,0)),IF(G125="WPI",INDEX('Indexation rate'!D:D,MATCH($E125,'Indexation rate'!$A:$A,0)),IF($G125="PPI - Medical",INDEX('Indexation rate'!E:E,MATCH($E125,'Indexation rate'!$A:$A,0)),0)))/100</f>
        <v>1</v>
      </c>
      <c r="I125" s="90">
        <f t="shared" si="3"/>
        <v>350</v>
      </c>
      <c r="J125" s="58" t="s">
        <v>349</v>
      </c>
      <c r="K125" s="58" t="s">
        <v>350</v>
      </c>
      <c r="L125" s="58" t="s">
        <v>61</v>
      </c>
      <c r="M125" s="58" t="s">
        <v>351</v>
      </c>
      <c r="N125" s="149"/>
    </row>
    <row r="126" spans="1:14" s="64" customFormat="1" ht="15" x14ac:dyDescent="0.35">
      <c r="A126" s="58" t="s">
        <v>336</v>
      </c>
      <c r="B126" s="58" t="s">
        <v>346</v>
      </c>
      <c r="C126" s="58" t="s">
        <v>347</v>
      </c>
      <c r="D126" s="59" t="s">
        <v>355</v>
      </c>
      <c r="E126" s="58">
        <v>2024</v>
      </c>
      <c r="F126" s="60">
        <v>350</v>
      </c>
      <c r="G126" s="58" t="s">
        <v>58</v>
      </c>
      <c r="H126" s="89">
        <f>IF($G126="CPI",INDEX('Indexation rate'!C:C,MATCH($E126,'Indexation rate'!$A:$A,0)),IF(G126="WPI",INDEX('Indexation rate'!D:D,MATCH($E126,'Indexation rate'!$A:$A,0)),IF($G126="PPI - Medical",INDEX('Indexation rate'!E:E,MATCH($E126,'Indexation rate'!$A:$A,0)),0)))/100</f>
        <v>1</v>
      </c>
      <c r="I126" s="90">
        <f t="shared" si="3"/>
        <v>350</v>
      </c>
      <c r="J126" s="58" t="s">
        <v>349</v>
      </c>
      <c r="K126" s="58" t="s">
        <v>350</v>
      </c>
      <c r="L126" s="58" t="s">
        <v>61</v>
      </c>
      <c r="M126" s="58" t="s">
        <v>351</v>
      </c>
      <c r="N126" s="149"/>
    </row>
    <row r="127" spans="1:14" s="64" customFormat="1" ht="15" x14ac:dyDescent="0.35">
      <c r="A127" s="58" t="s">
        <v>336</v>
      </c>
      <c r="B127" s="58" t="s">
        <v>346</v>
      </c>
      <c r="C127" s="58" t="s">
        <v>347</v>
      </c>
      <c r="D127" s="59" t="s">
        <v>356</v>
      </c>
      <c r="E127" s="58">
        <v>2024</v>
      </c>
      <c r="F127" s="60">
        <v>350</v>
      </c>
      <c r="G127" s="58" t="s">
        <v>58</v>
      </c>
      <c r="H127" s="89">
        <f>IF($G127="CPI",INDEX('Indexation rate'!C:C,MATCH($E127,'Indexation rate'!$A:$A,0)),IF(G127="WPI",INDEX('Indexation rate'!D:D,MATCH($E127,'Indexation rate'!$A:$A,0)),IF($G127="PPI - Medical",INDEX('Indexation rate'!E:E,MATCH($E127,'Indexation rate'!$A:$A,0)),0)))/100</f>
        <v>1</v>
      </c>
      <c r="I127" s="90">
        <f t="shared" ref="I127" si="4">F127*H127</f>
        <v>350</v>
      </c>
      <c r="J127" s="58" t="s">
        <v>349</v>
      </c>
      <c r="K127" s="58" t="s">
        <v>350</v>
      </c>
      <c r="L127" s="58" t="s">
        <v>61</v>
      </c>
      <c r="M127" s="58" t="s">
        <v>351</v>
      </c>
      <c r="N127" s="149"/>
    </row>
    <row r="128" spans="1:14" s="1" customFormat="1" ht="15" x14ac:dyDescent="0.35">
      <c r="A128" s="58" t="s">
        <v>336</v>
      </c>
      <c r="B128" s="58" t="s">
        <v>55</v>
      </c>
      <c r="C128" s="58" t="s">
        <v>357</v>
      </c>
      <c r="D128" s="59" t="s">
        <v>358</v>
      </c>
      <c r="E128" s="58">
        <v>2022</v>
      </c>
      <c r="F128" s="60">
        <v>2049.54</v>
      </c>
      <c r="G128" s="58" t="s">
        <v>58</v>
      </c>
      <c r="H128" s="89">
        <f>IF($G128="CPI",INDEX('Indexation rate'!C:C,MATCH($E128,'Indexation rate'!$A:$A,0)),IF(G128="WPI",INDEX('Indexation rate'!D:D,MATCH($E128,'Indexation rate'!$A:$A,0)),IF($G128="PPI - Medical",INDEX('Indexation rate'!E:E,MATCH($E128,'Indexation rate'!$A:$A,0)),0)))/100</f>
        <v>1.1066030230708035</v>
      </c>
      <c r="I128" s="90">
        <f>F128*H128</f>
        <v>2268.0271599045345</v>
      </c>
      <c r="J128" s="58" t="s">
        <v>359</v>
      </c>
      <c r="K128" s="58" t="s">
        <v>360</v>
      </c>
      <c r="L128" s="58" t="s">
        <v>61</v>
      </c>
      <c r="M128" s="58" t="s">
        <v>77</v>
      </c>
      <c r="N128" s="58"/>
    </row>
    <row r="129" spans="1:14" s="1" customFormat="1" ht="15" x14ac:dyDescent="0.35">
      <c r="A129" s="58" t="s">
        <v>336</v>
      </c>
      <c r="B129" s="58" t="s">
        <v>55</v>
      </c>
      <c r="C129" s="58" t="s">
        <v>361</v>
      </c>
      <c r="D129" s="59" t="s">
        <v>362</v>
      </c>
      <c r="E129" s="58">
        <v>2022</v>
      </c>
      <c r="F129" s="60">
        <v>1163.1600000000001</v>
      </c>
      <c r="G129" s="58" t="s">
        <v>58</v>
      </c>
      <c r="H129" s="89">
        <f>IF($G129="CPI",INDEX('Indexation rate'!C:C,MATCH($E129,'Indexation rate'!$A:$A,0)),IF(G129="WPI",INDEX('Indexation rate'!D:D,MATCH($E129,'Indexation rate'!$A:$A,0)),IF($G129="PPI - Medical",INDEX('Indexation rate'!E:E,MATCH($E129,'Indexation rate'!$A:$A,0)),0)))/100</f>
        <v>1.1066030230708035</v>
      </c>
      <c r="I129" s="90">
        <f t="shared" si="2"/>
        <v>1287.1563723150359</v>
      </c>
      <c r="J129" s="58" t="s">
        <v>359</v>
      </c>
      <c r="K129" s="58" t="s">
        <v>360</v>
      </c>
      <c r="L129" s="58" t="s">
        <v>61</v>
      </c>
      <c r="M129" s="58" t="s">
        <v>77</v>
      </c>
      <c r="N129" s="58"/>
    </row>
    <row r="130" spans="1:14" s="1" customFormat="1" ht="15" x14ac:dyDescent="0.35">
      <c r="A130" s="58" t="s">
        <v>336</v>
      </c>
      <c r="B130" s="58" t="s">
        <v>55</v>
      </c>
      <c r="C130" s="58" t="s">
        <v>363</v>
      </c>
      <c r="D130" s="59" t="s">
        <v>364</v>
      </c>
      <c r="E130" s="58">
        <v>2022</v>
      </c>
      <c r="F130" s="60">
        <v>2292.15</v>
      </c>
      <c r="G130" s="58" t="s">
        <v>58</v>
      </c>
      <c r="H130" s="89">
        <f>IF($G130="CPI",INDEX('Indexation rate'!C:C,MATCH($E130,'Indexation rate'!$A:$A,0)),IF(G130="WPI",INDEX('Indexation rate'!D:D,MATCH($E130,'Indexation rate'!$A:$A,0)),IF($G130="PPI - Medical",INDEX('Indexation rate'!E:E,MATCH($E130,'Indexation rate'!$A:$A,0)),0)))/100</f>
        <v>1.1066030230708035</v>
      </c>
      <c r="I130" s="90">
        <f t="shared" si="2"/>
        <v>2536.5001193317426</v>
      </c>
      <c r="J130" s="58" t="s">
        <v>359</v>
      </c>
      <c r="K130" s="58" t="s">
        <v>360</v>
      </c>
      <c r="L130" s="58" t="s">
        <v>61</v>
      </c>
      <c r="M130" s="58" t="s">
        <v>77</v>
      </c>
      <c r="N130" s="58"/>
    </row>
    <row r="131" spans="1:14" s="1" customFormat="1" ht="57.6" x14ac:dyDescent="0.35">
      <c r="A131" s="58" t="s">
        <v>365</v>
      </c>
      <c r="B131" s="58" t="s">
        <v>55</v>
      </c>
      <c r="C131" s="58" t="s">
        <v>366</v>
      </c>
      <c r="D131" s="59" t="s">
        <v>367</v>
      </c>
      <c r="E131" s="58">
        <v>2022</v>
      </c>
      <c r="F131" s="60">
        <v>929</v>
      </c>
      <c r="G131" s="58" t="s">
        <v>58</v>
      </c>
      <c r="H131" s="89">
        <f>IF($G131="CPI",INDEX('Indexation rate'!C:C,MATCH($E131,'Indexation rate'!$A:$A,0)),IF(G131="WPI",INDEX('Indexation rate'!D:D,MATCH($E131,'Indexation rate'!$A:$A,0)),IF($G131="PPI - Medical",INDEX('Indexation rate'!E:E,MATCH($E131,'Indexation rate'!$A:$A,0)),0)))/100</f>
        <v>1.1066030230708035</v>
      </c>
      <c r="I131" s="90">
        <f t="shared" si="2"/>
        <v>1028.0342084327765</v>
      </c>
      <c r="J131" s="58" t="s">
        <v>368</v>
      </c>
      <c r="K131" s="58" t="s">
        <v>369</v>
      </c>
      <c r="L131" s="58" t="s">
        <v>61</v>
      </c>
      <c r="M131" s="58" t="s">
        <v>62</v>
      </c>
      <c r="N131" s="59" t="s">
        <v>370</v>
      </c>
    </row>
    <row r="132" spans="1:14" s="1" customFormat="1" ht="57.6" x14ac:dyDescent="0.35">
      <c r="A132" s="58" t="s">
        <v>365</v>
      </c>
      <c r="B132" s="58" t="s">
        <v>55</v>
      </c>
      <c r="C132" s="58" t="s">
        <v>371</v>
      </c>
      <c r="D132" s="59" t="s">
        <v>372</v>
      </c>
      <c r="E132" s="59">
        <v>2022</v>
      </c>
      <c r="F132" s="60">
        <v>789</v>
      </c>
      <c r="G132" s="58" t="s">
        <v>58</v>
      </c>
      <c r="H132" s="89">
        <f>IF($G132="CPI",INDEX('Indexation rate'!C:C,MATCH($E132,'Indexation rate'!$A:$A,0)),IF(G132="WPI",INDEX('Indexation rate'!D:D,MATCH($E132,'Indexation rate'!$A:$A,0)),IF($G132="PPI - Medical",INDEX('Indexation rate'!E:E,MATCH($E132,'Indexation rate'!$A:$A,0)),0)))/100</f>
        <v>1.1066030230708035</v>
      </c>
      <c r="I132" s="90">
        <f t="shared" si="2"/>
        <v>873.10978520286392</v>
      </c>
      <c r="J132" s="58" t="s">
        <v>368</v>
      </c>
      <c r="K132" s="58" t="s">
        <v>369</v>
      </c>
      <c r="L132" s="58" t="s">
        <v>61</v>
      </c>
      <c r="M132" s="58" t="s">
        <v>62</v>
      </c>
      <c r="N132" s="59" t="s">
        <v>370</v>
      </c>
    </row>
    <row r="133" spans="1:14" s="1" customFormat="1" ht="57.6" x14ac:dyDescent="0.35">
      <c r="A133" s="58" t="s">
        <v>365</v>
      </c>
      <c r="B133" s="58" t="s">
        <v>55</v>
      </c>
      <c r="C133" s="58" t="s">
        <v>373</v>
      </c>
      <c r="D133" s="59" t="s">
        <v>374</v>
      </c>
      <c r="E133" s="58">
        <v>2022</v>
      </c>
      <c r="F133" s="60">
        <v>139</v>
      </c>
      <c r="G133" s="58" t="s">
        <v>58</v>
      </c>
      <c r="H133" s="89">
        <f>IF($G133="CPI",INDEX('Indexation rate'!C:C,MATCH($E133,'Indexation rate'!$A:$A,0)),IF(G133="WPI",INDEX('Indexation rate'!D:D,MATCH($E133,'Indexation rate'!$A:$A,0)),IF($G133="PPI - Medical",INDEX('Indexation rate'!E:E,MATCH($E133,'Indexation rate'!$A:$A,0)),0)))/100</f>
        <v>1.1066030230708035</v>
      </c>
      <c r="I133" s="90">
        <f t="shared" si="2"/>
        <v>153.81782020684167</v>
      </c>
      <c r="J133" s="58" t="s">
        <v>368</v>
      </c>
      <c r="K133" s="58" t="s">
        <v>369</v>
      </c>
      <c r="L133" s="58" t="s">
        <v>61</v>
      </c>
      <c r="M133" s="58" t="s">
        <v>62</v>
      </c>
      <c r="N133" s="59" t="s">
        <v>370</v>
      </c>
    </row>
    <row r="134" spans="1:14" s="1" customFormat="1" ht="28.8" x14ac:dyDescent="0.35">
      <c r="A134" s="58" t="s">
        <v>365</v>
      </c>
      <c r="B134" s="58" t="s">
        <v>346</v>
      </c>
      <c r="C134" s="58" t="s">
        <v>375</v>
      </c>
      <c r="D134" s="59" t="s">
        <v>376</v>
      </c>
      <c r="E134" s="58">
        <v>2022</v>
      </c>
      <c r="F134" s="60">
        <v>5.0000000000000001E-4</v>
      </c>
      <c r="G134" s="58" t="s">
        <v>58</v>
      </c>
      <c r="H134" s="89">
        <f>IF($G134="CPI",INDEX('Indexation rate'!C:C,MATCH($E134,'Indexation rate'!$A:$A,0)),IF(G134="WPI",INDEX('Indexation rate'!D:D,MATCH($E134,'Indexation rate'!$A:$A,0)),IF($G134="PPI - Medical",INDEX('Indexation rate'!E:E,MATCH($E134,'Indexation rate'!$A:$A,0)),0)))/100</f>
        <v>1.1066030230708035</v>
      </c>
      <c r="I134" s="90">
        <f t="shared" si="2"/>
        <v>5.5330151153540179E-4</v>
      </c>
      <c r="J134" s="58" t="s">
        <v>377</v>
      </c>
      <c r="K134" s="58" t="s">
        <v>369</v>
      </c>
      <c r="L134" s="58" t="s">
        <v>61</v>
      </c>
      <c r="M134" s="58" t="s">
        <v>62</v>
      </c>
      <c r="N134" s="161"/>
    </row>
    <row r="135" spans="1:14" s="1" customFormat="1" ht="28.8" x14ac:dyDescent="0.35">
      <c r="A135" s="58" t="s">
        <v>365</v>
      </c>
      <c r="B135" s="58" t="s">
        <v>346</v>
      </c>
      <c r="C135" s="58" t="s">
        <v>378</v>
      </c>
      <c r="D135" s="59" t="s">
        <v>376</v>
      </c>
      <c r="E135" s="58">
        <v>2022</v>
      </c>
      <c r="F135" s="60">
        <v>6.9999999999999999E-4</v>
      </c>
      <c r="G135" s="58" t="s">
        <v>58</v>
      </c>
      <c r="H135" s="89">
        <f>IF($G135="CPI",INDEX('Indexation rate'!C:C,MATCH($E135,'Indexation rate'!$A:$A,0)),IF(G135="WPI",INDEX('Indexation rate'!D:D,MATCH($E135,'Indexation rate'!$A:$A,0)),IF($G135="PPI - Medical",INDEX('Indexation rate'!E:E,MATCH($E135,'Indexation rate'!$A:$A,0)),0)))/100</f>
        <v>1.1066030230708035</v>
      </c>
      <c r="I135" s="90">
        <f t="shared" si="2"/>
        <v>7.7462211614956239E-4</v>
      </c>
      <c r="J135" s="58" t="s">
        <v>377</v>
      </c>
      <c r="K135" s="58" t="s">
        <v>369</v>
      </c>
      <c r="L135" s="58" t="s">
        <v>61</v>
      </c>
      <c r="M135" s="58" t="s">
        <v>62</v>
      </c>
      <c r="N135" s="161"/>
    </row>
    <row r="136" spans="1:14" s="1" customFormat="1" ht="28.8" x14ac:dyDescent="0.35">
      <c r="A136" s="58" t="s">
        <v>365</v>
      </c>
      <c r="B136" s="58" t="s">
        <v>346</v>
      </c>
      <c r="C136" s="58" t="s">
        <v>379</v>
      </c>
      <c r="D136" s="59" t="s">
        <v>376</v>
      </c>
      <c r="E136" s="58">
        <v>2022</v>
      </c>
      <c r="F136" s="60">
        <v>8.9999999999999998E-4</v>
      </c>
      <c r="G136" s="58" t="s">
        <v>58</v>
      </c>
      <c r="H136" s="89">
        <f>IF($G136="CPI",INDEX('Indexation rate'!C:C,MATCH($E136,'Indexation rate'!$A:$A,0)),IF(G136="WPI",INDEX('Indexation rate'!D:D,MATCH($E136,'Indexation rate'!$A:$A,0)),IF($G136="PPI - Medical",INDEX('Indexation rate'!E:E,MATCH($E136,'Indexation rate'!$A:$A,0)),0)))/100</f>
        <v>1.1066030230708035</v>
      </c>
      <c r="I136" s="90">
        <f t="shared" si="2"/>
        <v>9.9594272076372311E-4</v>
      </c>
      <c r="J136" s="58" t="s">
        <v>377</v>
      </c>
      <c r="K136" s="58" t="s">
        <v>369</v>
      </c>
      <c r="L136" s="58" t="s">
        <v>61</v>
      </c>
      <c r="M136" s="58" t="s">
        <v>62</v>
      </c>
      <c r="N136" s="161"/>
    </row>
    <row r="137" spans="1:14" s="1" customFormat="1" ht="28.8" x14ac:dyDescent="0.35">
      <c r="A137" s="58" t="s">
        <v>365</v>
      </c>
      <c r="B137" s="58" t="s">
        <v>346</v>
      </c>
      <c r="C137" s="58" t="s">
        <v>380</v>
      </c>
      <c r="D137" s="59" t="s">
        <v>376</v>
      </c>
      <c r="E137" s="58">
        <v>2022</v>
      </c>
      <c r="F137" s="60">
        <v>0.83</v>
      </c>
      <c r="G137" s="58" t="s">
        <v>58</v>
      </c>
      <c r="H137" s="89">
        <f>IF($G137="CPI",INDEX('Indexation rate'!C:C,MATCH($E137,'Indexation rate'!$A:$A,0)),IF(G137="WPI",INDEX('Indexation rate'!D:D,MATCH($E137,'Indexation rate'!$A:$A,0)),IF($G137="PPI - Medical",INDEX('Indexation rate'!E:E,MATCH($E137,'Indexation rate'!$A:$A,0)),0)))/100</f>
        <v>1.1066030230708035</v>
      </c>
      <c r="I137" s="90">
        <f t="shared" si="2"/>
        <v>0.91848050914876689</v>
      </c>
      <c r="J137" s="58" t="s">
        <v>381</v>
      </c>
      <c r="K137" s="58" t="s">
        <v>369</v>
      </c>
      <c r="L137" s="58" t="s">
        <v>61</v>
      </c>
      <c r="M137" s="58" t="s">
        <v>62</v>
      </c>
      <c r="N137" s="161"/>
    </row>
    <row r="138" spans="1:14" s="1" customFormat="1" ht="15" x14ac:dyDescent="0.35">
      <c r="A138" s="58" t="s">
        <v>365</v>
      </c>
      <c r="B138" s="58" t="s">
        <v>55</v>
      </c>
      <c r="C138" s="58" t="s">
        <v>382</v>
      </c>
      <c r="D138" s="59" t="s">
        <v>383</v>
      </c>
      <c r="E138" s="58">
        <v>2022</v>
      </c>
      <c r="F138" s="60">
        <v>13.5</v>
      </c>
      <c r="G138" s="58" t="s">
        <v>58</v>
      </c>
      <c r="H138" s="89">
        <f>IF($G138="CPI",INDEX('Indexation rate'!C:C,MATCH($E138,'Indexation rate'!$A:$A,0)),IF(G138="WPI",INDEX('Indexation rate'!D:D,MATCH($E138,'Indexation rate'!$A:$A,0)),IF($G138="PPI - Medical",INDEX('Indexation rate'!E:E,MATCH($E138,'Indexation rate'!$A:$A,0)),0)))/100</f>
        <v>1.1066030230708035</v>
      </c>
      <c r="I138" s="90">
        <f t="shared" si="2"/>
        <v>14.939140811455847</v>
      </c>
      <c r="J138" s="58" t="s">
        <v>384</v>
      </c>
      <c r="K138" s="58" t="s">
        <v>369</v>
      </c>
      <c r="L138" s="58" t="s">
        <v>61</v>
      </c>
      <c r="M138" s="58" t="s">
        <v>62</v>
      </c>
      <c r="N138" s="147"/>
    </row>
    <row r="139" spans="1:14" s="1" customFormat="1" ht="15" x14ac:dyDescent="0.35">
      <c r="A139" s="58" t="s">
        <v>365</v>
      </c>
      <c r="B139" s="58" t="s">
        <v>55</v>
      </c>
      <c r="C139" s="58" t="s">
        <v>385</v>
      </c>
      <c r="D139" s="59" t="s">
        <v>386</v>
      </c>
      <c r="E139" s="58">
        <v>2022</v>
      </c>
      <c r="F139" s="60">
        <v>3.7</v>
      </c>
      <c r="G139" s="58" t="s">
        <v>58</v>
      </c>
      <c r="H139" s="89">
        <f>IF($G139="CPI",INDEX('Indexation rate'!C:C,MATCH($E139,'Indexation rate'!$A:$A,0)),IF(G139="WPI",INDEX('Indexation rate'!D:D,MATCH($E139,'Indexation rate'!$A:$A,0)),IF($G139="PPI - Medical",INDEX('Indexation rate'!E:E,MATCH($E139,'Indexation rate'!$A:$A,0)),0)))/100</f>
        <v>1.1066030230708035</v>
      </c>
      <c r="I139" s="90">
        <f t="shared" si="2"/>
        <v>4.094431185361973</v>
      </c>
      <c r="J139" s="58" t="s">
        <v>387</v>
      </c>
      <c r="K139" s="58" t="s">
        <v>369</v>
      </c>
      <c r="L139" s="58" t="s">
        <v>61</v>
      </c>
      <c r="M139" s="58" t="s">
        <v>62</v>
      </c>
      <c r="N139" s="147"/>
    </row>
    <row r="140" spans="1:14" s="1" customFormat="1" ht="15" x14ac:dyDescent="0.35">
      <c r="A140" s="58" t="s">
        <v>365</v>
      </c>
      <c r="B140" s="58" t="s">
        <v>55</v>
      </c>
      <c r="C140" s="58" t="s">
        <v>388</v>
      </c>
      <c r="D140" s="59" t="s">
        <v>389</v>
      </c>
      <c r="E140" s="58">
        <v>2022</v>
      </c>
      <c r="F140" s="60">
        <v>3</v>
      </c>
      <c r="G140" s="58" t="s">
        <v>58</v>
      </c>
      <c r="H140" s="89">
        <f>IF($G140="CPI",INDEX('Indexation rate'!C:C,MATCH($E140,'Indexation rate'!$A:$A,0)),IF(G140="WPI",INDEX('Indexation rate'!D:D,MATCH($E140,'Indexation rate'!$A:$A,0)),IF($G140="PPI - Medical",INDEX('Indexation rate'!E:E,MATCH($E140,'Indexation rate'!$A:$A,0)),0)))/100</f>
        <v>1.1066030230708035</v>
      </c>
      <c r="I140" s="90">
        <f t="shared" si="2"/>
        <v>3.3198090692124103</v>
      </c>
      <c r="J140" s="58" t="s">
        <v>390</v>
      </c>
      <c r="K140" s="58" t="s">
        <v>369</v>
      </c>
      <c r="L140" s="58" t="s">
        <v>61</v>
      </c>
      <c r="M140" s="58" t="s">
        <v>62</v>
      </c>
      <c r="N140" s="147"/>
    </row>
    <row r="141" spans="1:14" s="1" customFormat="1" ht="15" x14ac:dyDescent="0.35">
      <c r="A141" s="58" t="s">
        <v>365</v>
      </c>
      <c r="B141" s="58" t="s">
        <v>346</v>
      </c>
      <c r="C141" s="58" t="s">
        <v>391</v>
      </c>
      <c r="D141" s="58" t="s">
        <v>392</v>
      </c>
      <c r="E141" s="58">
        <v>2021</v>
      </c>
      <c r="F141" s="60">
        <v>850</v>
      </c>
      <c r="G141" s="58" t="s">
        <v>58</v>
      </c>
      <c r="H141" s="89">
        <f>IF($G141="CPI",INDEX('Indexation rate'!C:C,MATCH($E141,'Indexation rate'!$A:$A,0)),IF(G141="WPI",INDEX('Indexation rate'!D:D,MATCH($E141,'Indexation rate'!$A:$A,0)),IF($G141="PPI - Medical",INDEX('Indexation rate'!E:E,MATCH($E141,'Indexation rate'!$A:$A,0)),0)))/100</f>
        <v>1.1649916247906196</v>
      </c>
      <c r="I141" s="90">
        <f t="shared" si="2"/>
        <v>990.24288107202665</v>
      </c>
      <c r="J141" s="58" t="s">
        <v>393</v>
      </c>
      <c r="K141" s="58" t="s">
        <v>369</v>
      </c>
      <c r="L141" s="58" t="s">
        <v>61</v>
      </c>
      <c r="M141" s="58" t="s">
        <v>62</v>
      </c>
      <c r="N141" s="147"/>
    </row>
    <row r="142" spans="1:14" s="1" customFormat="1" ht="15" x14ac:dyDescent="0.35">
      <c r="A142" s="58" t="s">
        <v>365</v>
      </c>
      <c r="B142" s="58" t="s">
        <v>337</v>
      </c>
      <c r="C142" s="58" t="s">
        <v>394</v>
      </c>
      <c r="D142" s="59" t="s">
        <v>395</v>
      </c>
      <c r="E142" s="58">
        <v>2022</v>
      </c>
      <c r="F142" s="60">
        <v>57.04</v>
      </c>
      <c r="G142" s="58" t="s">
        <v>58</v>
      </c>
      <c r="H142" s="89">
        <f>IF($G142="CPI",INDEX('Indexation rate'!C:C,MATCH($E142,'Indexation rate'!$A:$A,0)),IF(G142="WPI",INDEX('Indexation rate'!D:D,MATCH($E142,'Indexation rate'!$A:$A,0)),IF($G142="PPI - Medical",INDEX('Indexation rate'!E:E,MATCH($E142,'Indexation rate'!$A:$A,0)),0)))/100</f>
        <v>1.1066030230708035</v>
      </c>
      <c r="I142" s="90">
        <f t="shared" si="2"/>
        <v>63.12063643595863</v>
      </c>
      <c r="J142" s="58" t="s">
        <v>396</v>
      </c>
      <c r="K142" s="58" t="s">
        <v>369</v>
      </c>
      <c r="L142" s="58" t="s">
        <v>61</v>
      </c>
      <c r="M142" s="58" t="s">
        <v>62</v>
      </c>
      <c r="N142" s="147"/>
    </row>
    <row r="143" spans="1:14" s="1" customFormat="1" ht="15" x14ac:dyDescent="0.35">
      <c r="A143" s="58" t="s">
        <v>365</v>
      </c>
      <c r="B143" s="58" t="s">
        <v>337</v>
      </c>
      <c r="C143" s="58" t="s">
        <v>394</v>
      </c>
      <c r="D143" s="59" t="s">
        <v>397</v>
      </c>
      <c r="E143" s="58">
        <v>2022</v>
      </c>
      <c r="F143" s="60">
        <v>23.2</v>
      </c>
      <c r="G143" s="58" t="s">
        <v>58</v>
      </c>
      <c r="H143" s="89">
        <f>IF($G143="CPI",INDEX('Indexation rate'!C:C,MATCH($E143,'Indexation rate'!$A:$A,0)),IF(G143="WPI",INDEX('Indexation rate'!D:D,MATCH($E143,'Indexation rate'!$A:$A,0)),IF($G143="PPI - Medical",INDEX('Indexation rate'!E:E,MATCH($E143,'Indexation rate'!$A:$A,0)),0)))/100</f>
        <v>1.1066030230708035</v>
      </c>
      <c r="I143" s="90">
        <f t="shared" si="2"/>
        <v>25.673190135242642</v>
      </c>
      <c r="J143" s="58" t="s">
        <v>396</v>
      </c>
      <c r="K143" s="58" t="s">
        <v>369</v>
      </c>
      <c r="L143" s="58" t="s">
        <v>61</v>
      </c>
      <c r="M143" s="58" t="s">
        <v>62</v>
      </c>
      <c r="N143" s="147"/>
    </row>
    <row r="144" spans="1:14" s="1" customFormat="1" ht="15" x14ac:dyDescent="0.35">
      <c r="A144" s="58" t="s">
        <v>365</v>
      </c>
      <c r="B144" s="58" t="s">
        <v>337</v>
      </c>
      <c r="C144" s="58" t="s">
        <v>398</v>
      </c>
      <c r="D144" s="59" t="s">
        <v>399</v>
      </c>
      <c r="E144" s="58">
        <v>2022</v>
      </c>
      <c r="F144" s="60">
        <v>71.56</v>
      </c>
      <c r="G144" s="58" t="s">
        <v>58</v>
      </c>
      <c r="H144" s="89">
        <f>IF($G144="CPI",INDEX('Indexation rate'!C:C,MATCH($E144,'Indexation rate'!$A:$A,0)),IF(G144="WPI",INDEX('Indexation rate'!D:D,MATCH($E144,'Indexation rate'!$A:$A,0)),IF($G144="PPI - Medical",INDEX('Indexation rate'!E:E,MATCH($E144,'Indexation rate'!$A:$A,0)),0)))/100</f>
        <v>1.1066030230708035</v>
      </c>
      <c r="I144" s="90">
        <f t="shared" si="2"/>
        <v>79.188512330946693</v>
      </c>
      <c r="J144" s="58" t="s">
        <v>396</v>
      </c>
      <c r="K144" s="58" t="s">
        <v>369</v>
      </c>
      <c r="L144" s="58" t="s">
        <v>61</v>
      </c>
      <c r="M144" s="58" t="s">
        <v>62</v>
      </c>
      <c r="N144" s="147"/>
    </row>
    <row r="145" spans="1:14" s="1" customFormat="1" ht="15" x14ac:dyDescent="0.35">
      <c r="A145" s="58" t="s">
        <v>365</v>
      </c>
      <c r="B145" s="58" t="s">
        <v>337</v>
      </c>
      <c r="C145" s="58" t="s">
        <v>398</v>
      </c>
      <c r="D145" s="59" t="s">
        <v>400</v>
      </c>
      <c r="E145" s="58">
        <v>2022</v>
      </c>
      <c r="F145" s="60">
        <v>60.24</v>
      </c>
      <c r="G145" s="58" t="s">
        <v>58</v>
      </c>
      <c r="H145" s="89">
        <f>IF($G145="CPI",INDEX('Indexation rate'!C:C,MATCH($E145,'Indexation rate'!$A:$A,0)),IF(G145="WPI",INDEX('Indexation rate'!D:D,MATCH($E145,'Indexation rate'!$A:$A,0)),IF($G145="PPI - Medical",INDEX('Indexation rate'!E:E,MATCH($E145,'Indexation rate'!$A:$A,0)),0)))/100</f>
        <v>1.1066030230708035</v>
      </c>
      <c r="I145" s="90">
        <f t="shared" si="2"/>
        <v>66.661766109785205</v>
      </c>
      <c r="J145" s="58" t="s">
        <v>396</v>
      </c>
      <c r="K145" s="58" t="s">
        <v>369</v>
      </c>
      <c r="L145" s="58" t="s">
        <v>61</v>
      </c>
      <c r="M145" s="58" t="s">
        <v>62</v>
      </c>
      <c r="N145" s="147"/>
    </row>
    <row r="146" spans="1:14" s="1" customFormat="1" ht="15" x14ac:dyDescent="0.35">
      <c r="A146" s="58" t="s">
        <v>365</v>
      </c>
      <c r="B146" s="58" t="s">
        <v>337</v>
      </c>
      <c r="C146" s="58" t="s">
        <v>401</v>
      </c>
      <c r="D146" s="59" t="s">
        <v>402</v>
      </c>
      <c r="E146" s="58">
        <v>2022</v>
      </c>
      <c r="F146" s="60">
        <v>61.68</v>
      </c>
      <c r="G146" s="58" t="s">
        <v>58</v>
      </c>
      <c r="H146" s="89">
        <f>IF($G146="CPI",INDEX('Indexation rate'!C:C,MATCH($E146,'Indexation rate'!$A:$A,0)),IF(G146="WPI",INDEX('Indexation rate'!D:D,MATCH($E146,'Indexation rate'!$A:$A,0)),IF($G146="PPI - Medical",INDEX('Indexation rate'!E:E,MATCH($E146,'Indexation rate'!$A:$A,0)),0)))/100</f>
        <v>1.1066030230708035</v>
      </c>
      <c r="I146" s="90">
        <f t="shared" si="2"/>
        <v>68.255274463007154</v>
      </c>
      <c r="J146" s="58" t="s">
        <v>396</v>
      </c>
      <c r="K146" s="58" t="s">
        <v>369</v>
      </c>
      <c r="L146" s="58" t="s">
        <v>61</v>
      </c>
      <c r="M146" s="58" t="s">
        <v>62</v>
      </c>
      <c r="N146" s="147"/>
    </row>
    <row r="147" spans="1:14" x14ac:dyDescent="0.35">
      <c r="A147" s="58" t="s">
        <v>365</v>
      </c>
      <c r="B147" s="58" t="s">
        <v>337</v>
      </c>
      <c r="C147" s="58" t="s">
        <v>401</v>
      </c>
      <c r="D147" s="59" t="s">
        <v>403</v>
      </c>
      <c r="E147" s="58">
        <v>2022</v>
      </c>
      <c r="F147" s="60">
        <v>27.84</v>
      </c>
      <c r="G147" s="58" t="s">
        <v>58</v>
      </c>
      <c r="H147" s="89">
        <f>IF($G147="CPI",INDEX('Indexation rate'!C:C,MATCH($E147,'Indexation rate'!$A:$A,0)),IF(G147="WPI",INDEX('Indexation rate'!D:D,MATCH($E147,'Indexation rate'!$A:$A,0)),IF($G147="PPI - Medical",INDEX('Indexation rate'!E:E,MATCH($E147,'Indexation rate'!$A:$A,0)),0)))/100</f>
        <v>1.1066030230708035</v>
      </c>
      <c r="I147" s="90">
        <f t="shared" si="2"/>
        <v>30.80782816229117</v>
      </c>
      <c r="J147" s="58" t="s">
        <v>396</v>
      </c>
      <c r="K147" s="58" t="s">
        <v>369</v>
      </c>
      <c r="L147" s="58" t="s">
        <v>61</v>
      </c>
      <c r="M147" s="58" t="s">
        <v>62</v>
      </c>
      <c r="N147" s="147"/>
    </row>
    <row r="148" spans="1:14" x14ac:dyDescent="0.35">
      <c r="A148" s="58" t="s">
        <v>365</v>
      </c>
      <c r="B148" s="58" t="s">
        <v>337</v>
      </c>
      <c r="C148" s="58" t="s">
        <v>404</v>
      </c>
      <c r="D148" s="59" t="s">
        <v>405</v>
      </c>
      <c r="E148" s="58">
        <v>2022</v>
      </c>
      <c r="F148" s="60">
        <v>76.2</v>
      </c>
      <c r="G148" s="58" t="s">
        <v>58</v>
      </c>
      <c r="H148" s="89">
        <f>IF($G148="CPI",INDEX('Indexation rate'!C:C,MATCH($E148,'Indexation rate'!$A:$A,0)),IF(G148="WPI",INDEX('Indexation rate'!D:D,MATCH($E148,'Indexation rate'!$A:$A,0)),IF($G148="PPI - Medical",INDEX('Indexation rate'!E:E,MATCH($E148,'Indexation rate'!$A:$A,0)),0)))/100</f>
        <v>1.1066030230708035</v>
      </c>
      <c r="I148" s="90">
        <f t="shared" si="2"/>
        <v>84.323150357995232</v>
      </c>
      <c r="J148" s="58" t="s">
        <v>396</v>
      </c>
      <c r="K148" s="58" t="s">
        <v>369</v>
      </c>
      <c r="L148" s="58" t="s">
        <v>61</v>
      </c>
      <c r="M148" s="58" t="s">
        <v>62</v>
      </c>
      <c r="N148" s="147"/>
    </row>
    <row r="149" spans="1:14" x14ac:dyDescent="0.35">
      <c r="A149" s="58" t="s">
        <v>365</v>
      </c>
      <c r="B149" s="58" t="s">
        <v>337</v>
      </c>
      <c r="C149" s="58" t="s">
        <v>404</v>
      </c>
      <c r="D149" s="59" t="s">
        <v>406</v>
      </c>
      <c r="E149" s="58">
        <v>2022</v>
      </c>
      <c r="F149" s="60">
        <v>64.88</v>
      </c>
      <c r="G149" s="58" t="s">
        <v>58</v>
      </c>
      <c r="H149" s="89">
        <f>IF($G149="CPI",INDEX('Indexation rate'!C:C,MATCH($E149,'Indexation rate'!$A:$A,0)),IF(G149="WPI",INDEX('Indexation rate'!D:D,MATCH($E149,'Indexation rate'!$A:$A,0)),IF($G149="PPI - Medical",INDEX('Indexation rate'!E:E,MATCH($E149,'Indexation rate'!$A:$A,0)),0)))/100</f>
        <v>1.1066030230708035</v>
      </c>
      <c r="I149" s="90">
        <f t="shared" si="2"/>
        <v>71.796404136833729</v>
      </c>
      <c r="J149" s="58" t="s">
        <v>396</v>
      </c>
      <c r="K149" s="58" t="s">
        <v>369</v>
      </c>
      <c r="L149" s="58" t="s">
        <v>61</v>
      </c>
      <c r="M149" s="58" t="s">
        <v>62</v>
      </c>
      <c r="N149" s="147"/>
    </row>
    <row r="150" spans="1:14" x14ac:dyDescent="0.35">
      <c r="A150" s="58" t="s">
        <v>365</v>
      </c>
      <c r="B150" s="58" t="s">
        <v>337</v>
      </c>
      <c r="C150" s="58" t="s">
        <v>407</v>
      </c>
      <c r="D150" s="59" t="s">
        <v>408</v>
      </c>
      <c r="E150" s="58">
        <v>2022</v>
      </c>
      <c r="F150" s="60">
        <v>53.68</v>
      </c>
      <c r="G150" s="58" t="s">
        <v>58</v>
      </c>
      <c r="H150" s="89">
        <f>IF($G150="CPI",INDEX('Indexation rate'!C:C,MATCH($E150,'Indexation rate'!$A:$A,0)),IF(G150="WPI",INDEX('Indexation rate'!D:D,MATCH($E150,'Indexation rate'!$A:$A,0)),IF($G150="PPI - Medical",INDEX('Indexation rate'!E:E,MATCH($E150,'Indexation rate'!$A:$A,0)),0)))/100</f>
        <v>1.1066030230708035</v>
      </c>
      <c r="I150" s="90">
        <f t="shared" si="2"/>
        <v>59.402450278440732</v>
      </c>
      <c r="J150" s="58" t="s">
        <v>396</v>
      </c>
      <c r="K150" s="58" t="s">
        <v>369</v>
      </c>
      <c r="L150" s="58" t="s">
        <v>61</v>
      </c>
      <c r="M150" s="58" t="s">
        <v>62</v>
      </c>
      <c r="N150" s="147"/>
    </row>
    <row r="151" spans="1:14" s="54" customFormat="1" x14ac:dyDescent="0.35">
      <c r="A151" s="58" t="s">
        <v>365</v>
      </c>
      <c r="B151" s="58" t="s">
        <v>337</v>
      </c>
      <c r="C151" s="58" t="s">
        <v>407</v>
      </c>
      <c r="D151" s="59" t="s">
        <v>409</v>
      </c>
      <c r="E151" s="58">
        <v>2022</v>
      </c>
      <c r="F151" s="60">
        <v>19.84</v>
      </c>
      <c r="G151" s="58" t="s">
        <v>58</v>
      </c>
      <c r="H151" s="89">
        <f>IF($G151="CPI",INDEX('Indexation rate'!C:C,MATCH($E151,'Indexation rate'!$A:$A,0)),IF(G151="WPI",INDEX('Indexation rate'!D:D,MATCH($E151,'Indexation rate'!$A:$A,0)),IF($G151="PPI - Medical",INDEX('Indexation rate'!E:E,MATCH($E151,'Indexation rate'!$A:$A,0)),0)))/100</f>
        <v>1.1066030230708035</v>
      </c>
      <c r="I151" s="90">
        <f t="shared" si="2"/>
        <v>21.95500397772474</v>
      </c>
      <c r="J151" s="58" t="s">
        <v>396</v>
      </c>
      <c r="K151" s="58" t="s">
        <v>369</v>
      </c>
      <c r="L151" s="58" t="s">
        <v>61</v>
      </c>
      <c r="M151" s="58" t="s">
        <v>62</v>
      </c>
      <c r="N151" s="147"/>
    </row>
    <row r="152" spans="1:14" x14ac:dyDescent="0.35">
      <c r="A152" s="58" t="s">
        <v>365</v>
      </c>
      <c r="B152" s="58" t="s">
        <v>337</v>
      </c>
      <c r="C152" s="58" t="s">
        <v>410</v>
      </c>
      <c r="D152" s="59" t="s">
        <v>411</v>
      </c>
      <c r="E152" s="58">
        <v>2022</v>
      </c>
      <c r="F152" s="60">
        <v>68.2</v>
      </c>
      <c r="G152" s="58" t="s">
        <v>58</v>
      </c>
      <c r="H152" s="89">
        <f>IF($G152="CPI",INDEX('Indexation rate'!C:C,MATCH($E152,'Indexation rate'!$A:$A,0)),IF(G152="WPI",INDEX('Indexation rate'!D:D,MATCH($E152,'Indexation rate'!$A:$A,0)),IF($G152="PPI - Medical",INDEX('Indexation rate'!E:E,MATCH($E152,'Indexation rate'!$A:$A,0)),0)))/100</f>
        <v>1.1066030230708035</v>
      </c>
      <c r="I152" s="90">
        <f t="shared" si="2"/>
        <v>75.470326173428802</v>
      </c>
      <c r="J152" s="58" t="s">
        <v>396</v>
      </c>
      <c r="K152" s="58" t="s">
        <v>369</v>
      </c>
      <c r="L152" s="58" t="s">
        <v>61</v>
      </c>
      <c r="M152" s="58" t="s">
        <v>62</v>
      </c>
      <c r="N152" s="147"/>
    </row>
    <row r="153" spans="1:14" x14ac:dyDescent="0.35">
      <c r="A153" s="58" t="s">
        <v>365</v>
      </c>
      <c r="B153" s="58" t="s">
        <v>337</v>
      </c>
      <c r="C153" s="58" t="s">
        <v>410</v>
      </c>
      <c r="D153" s="59" t="s">
        <v>412</v>
      </c>
      <c r="E153" s="58">
        <v>2022</v>
      </c>
      <c r="F153" s="60">
        <v>56.88</v>
      </c>
      <c r="G153" s="58" t="s">
        <v>58</v>
      </c>
      <c r="H153" s="89">
        <f>IF($G153="CPI",INDEX('Indexation rate'!C:C,MATCH($E153,'Indexation rate'!$A:$A,0)),IF(G153="WPI",INDEX('Indexation rate'!D:D,MATCH($E153,'Indexation rate'!$A:$A,0)),IF($G153="PPI - Medical",INDEX('Indexation rate'!E:E,MATCH($E153,'Indexation rate'!$A:$A,0)),0)))/100</f>
        <v>1.1066030230708035</v>
      </c>
      <c r="I153" s="90">
        <f t="shared" si="2"/>
        <v>62.943579952267307</v>
      </c>
      <c r="J153" s="58" t="s">
        <v>396</v>
      </c>
      <c r="K153" s="58" t="s">
        <v>369</v>
      </c>
      <c r="L153" s="58" t="s">
        <v>61</v>
      </c>
      <c r="M153" s="58" t="s">
        <v>62</v>
      </c>
      <c r="N153" s="147"/>
    </row>
    <row r="154" spans="1:14" s="54" customFormat="1" x14ac:dyDescent="0.35">
      <c r="A154" s="58" t="s">
        <v>365</v>
      </c>
      <c r="B154" s="58" t="s">
        <v>337</v>
      </c>
      <c r="C154" s="58" t="s">
        <v>413</v>
      </c>
      <c r="D154" s="59" t="s">
        <v>414</v>
      </c>
      <c r="E154" s="58">
        <v>2022</v>
      </c>
      <c r="F154" s="60">
        <v>60.4</v>
      </c>
      <c r="G154" s="58" t="s">
        <v>58</v>
      </c>
      <c r="H154" s="89">
        <f>IF($G154="CPI",INDEX('Indexation rate'!C:C,MATCH($E154,'Indexation rate'!$A:$A,0)),IF(G154="WPI",INDEX('Indexation rate'!D:D,MATCH($E154,'Indexation rate'!$A:$A,0)),IF($G154="PPI - Medical",INDEX('Indexation rate'!E:E,MATCH($E154,'Indexation rate'!$A:$A,0)),0)))/100</f>
        <v>1.1066030230708035</v>
      </c>
      <c r="I154" s="90">
        <f t="shared" si="2"/>
        <v>66.838822593476536</v>
      </c>
      <c r="J154" s="58" t="s">
        <v>396</v>
      </c>
      <c r="K154" s="58" t="s">
        <v>369</v>
      </c>
      <c r="L154" s="58" t="s">
        <v>61</v>
      </c>
      <c r="M154" s="58" t="s">
        <v>62</v>
      </c>
      <c r="N154" s="147"/>
    </row>
    <row r="155" spans="1:14" s="1" customFormat="1" ht="15" x14ac:dyDescent="0.35">
      <c r="A155" s="58" t="s">
        <v>365</v>
      </c>
      <c r="B155" s="58" t="s">
        <v>337</v>
      </c>
      <c r="C155" s="58" t="s">
        <v>413</v>
      </c>
      <c r="D155" s="59" t="s">
        <v>415</v>
      </c>
      <c r="E155" s="58">
        <v>2022</v>
      </c>
      <c r="F155" s="60">
        <v>26.56</v>
      </c>
      <c r="G155" s="58" t="s">
        <v>58</v>
      </c>
      <c r="H155" s="89">
        <f>IF($G155="CPI",INDEX('Indexation rate'!C:C,MATCH($E155,'Indexation rate'!$A:$A,0)),IF(G155="WPI",INDEX('Indexation rate'!D:D,MATCH($E155,'Indexation rate'!$A:$A,0)),IF($G155="PPI - Medical",INDEX('Indexation rate'!E:E,MATCH($E155,'Indexation rate'!$A:$A,0)),0)))/100</f>
        <v>1.1066030230708035</v>
      </c>
      <c r="I155" s="90">
        <f t="shared" si="2"/>
        <v>29.39137629276054</v>
      </c>
      <c r="J155" s="58" t="s">
        <v>396</v>
      </c>
      <c r="K155" s="58" t="s">
        <v>369</v>
      </c>
      <c r="L155" s="58" t="s">
        <v>61</v>
      </c>
      <c r="M155" s="58" t="s">
        <v>62</v>
      </c>
      <c r="N155" s="147"/>
    </row>
    <row r="156" spans="1:14" x14ac:dyDescent="0.35">
      <c r="A156" s="58" t="s">
        <v>365</v>
      </c>
      <c r="B156" s="58" t="s">
        <v>337</v>
      </c>
      <c r="C156" s="58" t="s">
        <v>416</v>
      </c>
      <c r="D156" s="59" t="s">
        <v>417</v>
      </c>
      <c r="E156" s="58">
        <v>2022</v>
      </c>
      <c r="F156" s="60">
        <v>74.92</v>
      </c>
      <c r="G156" s="58" t="s">
        <v>58</v>
      </c>
      <c r="H156" s="89">
        <f>IF($G156="CPI",INDEX('Indexation rate'!C:C,MATCH($E156,'Indexation rate'!$A:$A,0)),IF(G156="WPI",INDEX('Indexation rate'!D:D,MATCH($E156,'Indexation rate'!$A:$A,0)),IF($G156="PPI - Medical",INDEX('Indexation rate'!E:E,MATCH($E156,'Indexation rate'!$A:$A,0)),0)))/100</f>
        <v>1.1066030230708035</v>
      </c>
      <c r="I156" s="90">
        <f t="shared" si="2"/>
        <v>82.906698488464599</v>
      </c>
      <c r="J156" s="58" t="s">
        <v>396</v>
      </c>
      <c r="K156" s="58" t="s">
        <v>369</v>
      </c>
      <c r="L156" s="58" t="s">
        <v>61</v>
      </c>
      <c r="M156" s="58" t="s">
        <v>62</v>
      </c>
      <c r="N156" s="147"/>
    </row>
    <row r="157" spans="1:14" x14ac:dyDescent="0.35">
      <c r="A157" s="58" t="s">
        <v>365</v>
      </c>
      <c r="B157" s="58" t="s">
        <v>337</v>
      </c>
      <c r="C157" s="58" t="s">
        <v>416</v>
      </c>
      <c r="D157" s="59" t="s">
        <v>418</v>
      </c>
      <c r="E157" s="58">
        <v>2022</v>
      </c>
      <c r="F157" s="60">
        <v>63.6</v>
      </c>
      <c r="G157" s="58" t="s">
        <v>58</v>
      </c>
      <c r="H157" s="89">
        <f>IF($G157="CPI",INDEX('Indexation rate'!C:C,MATCH($E157,'Indexation rate'!$A:$A,0)),IF(G157="WPI",INDEX('Indexation rate'!D:D,MATCH($E157,'Indexation rate'!$A:$A,0)),IF($G157="PPI - Medical",INDEX('Indexation rate'!E:E,MATCH($E157,'Indexation rate'!$A:$A,0)),0)))/100</f>
        <v>1.1066030230708035</v>
      </c>
      <c r="I157" s="90">
        <f t="shared" si="2"/>
        <v>70.379952267303111</v>
      </c>
      <c r="J157" s="58" t="s">
        <v>396</v>
      </c>
      <c r="K157" s="58" t="s">
        <v>369</v>
      </c>
      <c r="L157" s="58" t="s">
        <v>61</v>
      </c>
      <c r="M157" s="58" t="s">
        <v>62</v>
      </c>
      <c r="N157" s="147"/>
    </row>
    <row r="158" spans="1:14" x14ac:dyDescent="0.35">
      <c r="A158" s="58" t="s">
        <v>365</v>
      </c>
      <c r="B158" s="58" t="s">
        <v>337</v>
      </c>
      <c r="C158" s="58" t="s">
        <v>419</v>
      </c>
      <c r="D158" s="59" t="s">
        <v>420</v>
      </c>
      <c r="E158" s="58">
        <v>2022</v>
      </c>
      <c r="F158" s="60">
        <v>56.6</v>
      </c>
      <c r="G158" s="58" t="s">
        <v>58</v>
      </c>
      <c r="H158" s="89">
        <f>IF($G158="CPI",INDEX('Indexation rate'!C:C,MATCH($E158,'Indexation rate'!$A:$A,0)),IF(G158="WPI",INDEX('Indexation rate'!D:D,MATCH($E158,'Indexation rate'!$A:$A,0)),IF($G158="PPI - Medical",INDEX('Indexation rate'!E:E,MATCH($E158,'Indexation rate'!$A:$A,0)),0)))/100</f>
        <v>1.1066030230708035</v>
      </c>
      <c r="I158" s="90">
        <f t="shared" si="2"/>
        <v>62.633731105807477</v>
      </c>
      <c r="J158" s="58" t="s">
        <v>396</v>
      </c>
      <c r="K158" s="58" t="s">
        <v>369</v>
      </c>
      <c r="L158" s="58" t="s">
        <v>61</v>
      </c>
      <c r="M158" s="58" t="s">
        <v>62</v>
      </c>
      <c r="N158" s="147"/>
    </row>
    <row r="159" spans="1:14" x14ac:dyDescent="0.35">
      <c r="A159" s="58" t="s">
        <v>365</v>
      </c>
      <c r="B159" s="58" t="s">
        <v>337</v>
      </c>
      <c r="C159" s="58" t="s">
        <v>419</v>
      </c>
      <c r="D159" s="59" t="s">
        <v>421</v>
      </c>
      <c r="E159" s="58">
        <v>2022</v>
      </c>
      <c r="F159" s="60">
        <v>22.76</v>
      </c>
      <c r="G159" s="58" t="s">
        <v>58</v>
      </c>
      <c r="H159" s="89">
        <f>IF($G159="CPI",INDEX('Indexation rate'!C:C,MATCH($E159,'Indexation rate'!$A:$A,0)),IF(G159="WPI",INDEX('Indexation rate'!D:D,MATCH($E159,'Indexation rate'!$A:$A,0)),IF($G159="PPI - Medical",INDEX('Indexation rate'!E:E,MATCH($E159,'Indexation rate'!$A:$A,0)),0)))/100</f>
        <v>1.1066030230708035</v>
      </c>
      <c r="I159" s="90">
        <f t="shared" si="2"/>
        <v>25.186284805091489</v>
      </c>
      <c r="J159" s="58" t="s">
        <v>396</v>
      </c>
      <c r="K159" s="58" t="s">
        <v>369</v>
      </c>
      <c r="L159" s="58" t="s">
        <v>61</v>
      </c>
      <c r="M159" s="58" t="s">
        <v>62</v>
      </c>
      <c r="N159" s="147"/>
    </row>
    <row r="160" spans="1:14" s="1" customFormat="1" ht="15" x14ac:dyDescent="0.35">
      <c r="A160" s="58" t="s">
        <v>365</v>
      </c>
      <c r="B160" s="58" t="s">
        <v>337</v>
      </c>
      <c r="C160" s="58" t="s">
        <v>422</v>
      </c>
      <c r="D160" s="59" t="s">
        <v>423</v>
      </c>
      <c r="E160" s="58">
        <v>2022</v>
      </c>
      <c r="F160" s="60">
        <v>71.12</v>
      </c>
      <c r="G160" s="58" t="s">
        <v>58</v>
      </c>
      <c r="H160" s="89">
        <f>IF($G160="CPI",INDEX('Indexation rate'!C:C,MATCH($E160,'Indexation rate'!$A:$A,0)),IF(G160="WPI",INDEX('Indexation rate'!D:D,MATCH($E160,'Indexation rate'!$A:$A,0)),IF($G160="PPI - Medical",INDEX('Indexation rate'!E:E,MATCH($E160,'Indexation rate'!$A:$A,0)),0)))/100</f>
        <v>1.1066030230708035</v>
      </c>
      <c r="I160" s="90">
        <f t="shared" si="2"/>
        <v>78.701607000795548</v>
      </c>
      <c r="J160" s="58" t="s">
        <v>396</v>
      </c>
      <c r="K160" s="58" t="s">
        <v>369</v>
      </c>
      <c r="L160" s="58" t="s">
        <v>61</v>
      </c>
      <c r="M160" s="58" t="s">
        <v>62</v>
      </c>
      <c r="N160" s="147"/>
    </row>
    <row r="161" spans="1:14" x14ac:dyDescent="0.35">
      <c r="A161" s="58" t="s">
        <v>365</v>
      </c>
      <c r="B161" s="58" t="s">
        <v>337</v>
      </c>
      <c r="C161" s="58" t="s">
        <v>422</v>
      </c>
      <c r="D161" s="59" t="s">
        <v>424</v>
      </c>
      <c r="E161" s="58">
        <v>2022</v>
      </c>
      <c r="F161" s="60">
        <v>59.8</v>
      </c>
      <c r="G161" s="58" t="s">
        <v>58</v>
      </c>
      <c r="H161" s="89">
        <f>IF($G161="CPI",INDEX('Indexation rate'!C:C,MATCH($E161,'Indexation rate'!$A:$A,0)),IF(G161="WPI",INDEX('Indexation rate'!D:D,MATCH($E161,'Indexation rate'!$A:$A,0)),IF($G161="PPI - Medical",INDEX('Indexation rate'!E:E,MATCH($E161,'Indexation rate'!$A:$A,0)),0)))/100</f>
        <v>1.1066030230708035</v>
      </c>
      <c r="I161" s="90">
        <f t="shared" si="2"/>
        <v>66.174860779634045</v>
      </c>
      <c r="J161" s="58" t="s">
        <v>396</v>
      </c>
      <c r="K161" s="58" t="s">
        <v>369</v>
      </c>
      <c r="L161" s="58" t="s">
        <v>61</v>
      </c>
      <c r="M161" s="58" t="s">
        <v>62</v>
      </c>
      <c r="N161" s="147"/>
    </row>
    <row r="162" spans="1:14" x14ac:dyDescent="0.35">
      <c r="A162" s="58" t="s">
        <v>365</v>
      </c>
      <c r="B162" s="58" t="s">
        <v>337</v>
      </c>
      <c r="C162" s="58" t="s">
        <v>425</v>
      </c>
      <c r="D162" s="59" t="s">
        <v>426</v>
      </c>
      <c r="E162" s="58">
        <v>2022</v>
      </c>
      <c r="F162" s="60">
        <v>70.16</v>
      </c>
      <c r="G162" s="58" t="s">
        <v>58</v>
      </c>
      <c r="H162" s="89">
        <f>IF($G162="CPI",INDEX('Indexation rate'!C:C,MATCH($E162,'Indexation rate'!$A:$A,0)),IF(G162="WPI",INDEX('Indexation rate'!D:D,MATCH($E162,'Indexation rate'!$A:$A,0)),IF($G162="PPI - Medical",INDEX('Indexation rate'!E:E,MATCH($E162,'Indexation rate'!$A:$A,0)),0)))/100</f>
        <v>1.1066030230708035</v>
      </c>
      <c r="I162" s="90">
        <f t="shared" si="2"/>
        <v>77.639268098647563</v>
      </c>
      <c r="J162" s="58" t="s">
        <v>396</v>
      </c>
      <c r="K162" s="58" t="s">
        <v>369</v>
      </c>
      <c r="L162" s="58" t="s">
        <v>61</v>
      </c>
      <c r="M162" s="58" t="s">
        <v>62</v>
      </c>
      <c r="N162" s="147"/>
    </row>
    <row r="163" spans="1:14" x14ac:dyDescent="0.35">
      <c r="A163" s="58" t="s">
        <v>365</v>
      </c>
      <c r="B163" s="58" t="s">
        <v>337</v>
      </c>
      <c r="C163" s="58" t="s">
        <v>425</v>
      </c>
      <c r="D163" s="59" t="s">
        <v>427</v>
      </c>
      <c r="E163" s="58">
        <v>2022</v>
      </c>
      <c r="F163" s="60">
        <v>36.32</v>
      </c>
      <c r="G163" s="58" t="s">
        <v>58</v>
      </c>
      <c r="H163" s="89">
        <f>IF($G163="CPI",INDEX('Indexation rate'!C:C,MATCH($E163,'Indexation rate'!$A:$A,0)),IF(G163="WPI",INDEX('Indexation rate'!D:D,MATCH($E163,'Indexation rate'!$A:$A,0)),IF($G163="PPI - Medical",INDEX('Indexation rate'!E:E,MATCH($E163,'Indexation rate'!$A:$A,0)),0)))/100</f>
        <v>1.1066030230708035</v>
      </c>
      <c r="I163" s="90">
        <f t="shared" si="2"/>
        <v>40.191821797931581</v>
      </c>
      <c r="J163" s="58" t="s">
        <v>396</v>
      </c>
      <c r="K163" s="58" t="s">
        <v>369</v>
      </c>
      <c r="L163" s="58" t="s">
        <v>61</v>
      </c>
      <c r="M163" s="58" t="s">
        <v>62</v>
      </c>
      <c r="N163" s="147"/>
    </row>
    <row r="164" spans="1:14" x14ac:dyDescent="0.35">
      <c r="A164" s="58" t="s">
        <v>365</v>
      </c>
      <c r="B164" s="58" t="s">
        <v>337</v>
      </c>
      <c r="C164" s="58" t="s">
        <v>428</v>
      </c>
      <c r="D164" s="59" t="s">
        <v>429</v>
      </c>
      <c r="E164" s="58">
        <v>2022</v>
      </c>
      <c r="F164" s="60">
        <v>84.68</v>
      </c>
      <c r="G164" s="58" t="s">
        <v>58</v>
      </c>
      <c r="H164" s="89">
        <f>IF($G164="CPI",INDEX('Indexation rate'!C:C,MATCH($E164,'Indexation rate'!$A:$A,0)),IF(G164="WPI",INDEX('Indexation rate'!D:D,MATCH($E164,'Indexation rate'!$A:$A,0)),IF($G164="PPI - Medical",INDEX('Indexation rate'!E:E,MATCH($E164,'Indexation rate'!$A:$A,0)),0)))/100</f>
        <v>1.1066030230708035</v>
      </c>
      <c r="I164" s="90">
        <f t="shared" si="2"/>
        <v>93.707143993635654</v>
      </c>
      <c r="J164" s="58" t="s">
        <v>396</v>
      </c>
      <c r="K164" s="58" t="s">
        <v>369</v>
      </c>
      <c r="L164" s="58" t="s">
        <v>61</v>
      </c>
      <c r="M164" s="58" t="s">
        <v>62</v>
      </c>
      <c r="N164" s="147"/>
    </row>
    <row r="165" spans="1:14" s="54" customFormat="1" x14ac:dyDescent="0.35">
      <c r="A165" s="58" t="s">
        <v>365</v>
      </c>
      <c r="B165" s="58" t="s">
        <v>337</v>
      </c>
      <c r="C165" s="58" t="s">
        <v>430</v>
      </c>
      <c r="D165" s="59" t="s">
        <v>431</v>
      </c>
      <c r="E165" s="58">
        <v>2022</v>
      </c>
      <c r="F165" s="60">
        <v>73.319999999999993</v>
      </c>
      <c r="G165" s="58" t="s">
        <v>58</v>
      </c>
      <c r="H165" s="89">
        <f>IF($G165="CPI",INDEX('Indexation rate'!C:C,MATCH($E165,'Indexation rate'!$A:$A,0)),IF(G165="WPI",INDEX('Indexation rate'!D:D,MATCH($E165,'Indexation rate'!$A:$A,0)),IF($G165="PPI - Medical",INDEX('Indexation rate'!E:E,MATCH($E165,'Indexation rate'!$A:$A,0)),0)))/100</f>
        <v>1.1066030230708035</v>
      </c>
      <c r="I165" s="90">
        <f t="shared" si="2"/>
        <v>81.136133651551305</v>
      </c>
      <c r="J165" s="58" t="s">
        <v>396</v>
      </c>
      <c r="K165" s="58" t="s">
        <v>369</v>
      </c>
      <c r="L165" s="58" t="s">
        <v>61</v>
      </c>
      <c r="M165" s="58" t="s">
        <v>62</v>
      </c>
      <c r="N165" s="147"/>
    </row>
    <row r="166" spans="1:14" s="54" customFormat="1" x14ac:dyDescent="0.35">
      <c r="A166" s="58" t="s">
        <v>432</v>
      </c>
      <c r="B166" s="58" t="s">
        <v>65</v>
      </c>
      <c r="C166" s="58" t="s">
        <v>433</v>
      </c>
      <c r="D166" s="59" t="s">
        <v>434</v>
      </c>
      <c r="E166" s="58">
        <v>2024</v>
      </c>
      <c r="F166" s="60">
        <v>20.62</v>
      </c>
      <c r="G166" s="58" t="s">
        <v>58</v>
      </c>
      <c r="H166" s="89">
        <f>IF($G166="CPI",INDEX('Indexation rate'!C:C,MATCH($E166,'Indexation rate'!$A:$A,0)),IF(G166="WPI",INDEX('Indexation rate'!D:D,MATCH($E166,'Indexation rate'!$A:$A,0)),IF($G166="PPI - Medical",INDEX('Indexation rate'!E:E,MATCH($E166,'Indexation rate'!$A:$A,0)),0)))/100</f>
        <v>1</v>
      </c>
      <c r="I166" s="90">
        <f t="shared" ref="I166:I212" si="5">F166*H166</f>
        <v>20.62</v>
      </c>
      <c r="J166" s="58" t="s">
        <v>435</v>
      </c>
      <c r="K166" s="58" t="s">
        <v>436</v>
      </c>
      <c r="L166" s="58" t="s">
        <v>61</v>
      </c>
      <c r="M166" s="58" t="s">
        <v>62</v>
      </c>
      <c r="N166" s="58"/>
    </row>
    <row r="167" spans="1:14" s="1" customFormat="1" ht="15" x14ac:dyDescent="0.35">
      <c r="A167" s="58" t="s">
        <v>432</v>
      </c>
      <c r="B167" s="58" t="s">
        <v>65</v>
      </c>
      <c r="C167" s="58" t="s">
        <v>433</v>
      </c>
      <c r="D167" s="59" t="s">
        <v>437</v>
      </c>
      <c r="E167" s="58">
        <v>2024</v>
      </c>
      <c r="F167" s="60">
        <v>66.900000000000006</v>
      </c>
      <c r="G167" s="58" t="s">
        <v>58</v>
      </c>
      <c r="H167" s="89">
        <f>IF($G167="CPI",INDEX('Indexation rate'!C:C,MATCH($E167,'Indexation rate'!$A:$A,0)),IF(G167="WPI",INDEX('Indexation rate'!D:D,MATCH($E167,'Indexation rate'!$A:$A,0)),IF($G167="PPI - Medical",INDEX('Indexation rate'!E:E,MATCH($E167,'Indexation rate'!$A:$A,0)),0)))/100</f>
        <v>1</v>
      </c>
      <c r="I167" s="90">
        <f t="shared" si="5"/>
        <v>66.900000000000006</v>
      </c>
      <c r="J167" s="58" t="s">
        <v>435</v>
      </c>
      <c r="K167" s="58" t="s">
        <v>436</v>
      </c>
      <c r="L167" s="58" t="s">
        <v>61</v>
      </c>
      <c r="M167" s="58" t="s">
        <v>62</v>
      </c>
      <c r="N167" s="62"/>
    </row>
    <row r="168" spans="1:14" x14ac:dyDescent="0.35">
      <c r="A168" s="58" t="s">
        <v>432</v>
      </c>
      <c r="B168" s="58" t="s">
        <v>65</v>
      </c>
      <c r="C168" s="58" t="s">
        <v>438</v>
      </c>
      <c r="D168" s="59" t="s">
        <v>439</v>
      </c>
      <c r="E168" s="58">
        <v>2024</v>
      </c>
      <c r="F168" s="60">
        <v>0.27</v>
      </c>
      <c r="G168" s="58" t="s">
        <v>58</v>
      </c>
      <c r="H168" s="89">
        <f>IF($G168="CPI",INDEX('Indexation rate'!C:C,MATCH($E168,'Indexation rate'!$A:$A,0)),IF(G168="WPI",INDEX('Indexation rate'!D:D,MATCH($E168,'Indexation rate'!$A:$A,0)),IF($G168="PPI - Medical",INDEX('Indexation rate'!E:E,MATCH($E168,'Indexation rate'!$A:$A,0)),0)))/100</f>
        <v>1</v>
      </c>
      <c r="I168" s="90">
        <f t="shared" si="5"/>
        <v>0.27</v>
      </c>
      <c r="J168" s="58" t="s">
        <v>282</v>
      </c>
      <c r="K168" s="58" t="s">
        <v>436</v>
      </c>
      <c r="L168" s="58" t="s">
        <v>61</v>
      </c>
      <c r="M168" s="58" t="s">
        <v>62</v>
      </c>
      <c r="N168" s="58"/>
    </row>
    <row r="169" spans="1:14" x14ac:dyDescent="0.35">
      <c r="A169" s="58" t="s">
        <v>432</v>
      </c>
      <c r="B169" s="58" t="s">
        <v>65</v>
      </c>
      <c r="C169" s="58" t="s">
        <v>440</v>
      </c>
      <c r="D169" s="59" t="s">
        <v>441</v>
      </c>
      <c r="E169" s="58">
        <v>2024</v>
      </c>
      <c r="F169" s="60">
        <v>0.32</v>
      </c>
      <c r="G169" s="58" t="s">
        <v>58</v>
      </c>
      <c r="H169" s="89">
        <f>IF($G169="CPI",INDEX('Indexation rate'!C:C,MATCH($E169,'Indexation rate'!$A:$A,0)),IF(G169="WPI",INDEX('Indexation rate'!D:D,MATCH($E169,'Indexation rate'!$A:$A,0)),IF($G169="PPI - Medical",INDEX('Indexation rate'!E:E,MATCH($E169,'Indexation rate'!$A:$A,0)),0)))/100</f>
        <v>1</v>
      </c>
      <c r="I169" s="90">
        <f t="shared" si="5"/>
        <v>0.32</v>
      </c>
      <c r="J169" s="58" t="s">
        <v>282</v>
      </c>
      <c r="K169" s="58" t="s">
        <v>436</v>
      </c>
      <c r="L169" s="58" t="s">
        <v>61</v>
      </c>
      <c r="M169" s="58" t="s">
        <v>62</v>
      </c>
      <c r="N169" s="58"/>
    </row>
    <row r="170" spans="1:14" x14ac:dyDescent="0.35">
      <c r="A170" s="58" t="s">
        <v>432</v>
      </c>
      <c r="B170" s="58" t="s">
        <v>65</v>
      </c>
      <c r="C170" s="58" t="s">
        <v>442</v>
      </c>
      <c r="D170" s="59" t="s">
        <v>443</v>
      </c>
      <c r="E170" s="58">
        <v>2024</v>
      </c>
      <c r="F170" s="60">
        <v>0.01</v>
      </c>
      <c r="G170" s="58" t="s">
        <v>58</v>
      </c>
      <c r="H170" s="89">
        <f>IF($G170="CPI",INDEX('Indexation rate'!C:C,MATCH($E170,'Indexation rate'!$A:$A,0)),IF(G170="WPI",INDEX('Indexation rate'!D:D,MATCH($E170,'Indexation rate'!$A:$A,0)),IF($G170="PPI - Medical",INDEX('Indexation rate'!E:E,MATCH($E170,'Indexation rate'!$A:$A,0)),0)))/100</f>
        <v>1</v>
      </c>
      <c r="I170" s="90">
        <f t="shared" si="5"/>
        <v>0.01</v>
      </c>
      <c r="J170" s="58" t="s">
        <v>282</v>
      </c>
      <c r="K170" s="58" t="s">
        <v>436</v>
      </c>
      <c r="L170" s="58" t="s">
        <v>61</v>
      </c>
      <c r="M170" s="58" t="s">
        <v>62</v>
      </c>
      <c r="N170" s="62"/>
    </row>
    <row r="171" spans="1:14" s="54" customFormat="1" x14ac:dyDescent="0.35">
      <c r="A171" s="58" t="s">
        <v>432</v>
      </c>
      <c r="B171" s="58" t="s">
        <v>65</v>
      </c>
      <c r="C171" s="58" t="s">
        <v>444</v>
      </c>
      <c r="D171" s="59" t="s">
        <v>445</v>
      </c>
      <c r="E171" s="58">
        <v>2024</v>
      </c>
      <c r="F171" s="60">
        <v>5.0000000000000001E-3</v>
      </c>
      <c r="G171" s="58" t="s">
        <v>58</v>
      </c>
      <c r="H171" s="89">
        <f>IF($G171="CPI",INDEX('Indexation rate'!C:C,MATCH($E171,'Indexation rate'!$A:$A,0)),IF(G171="WPI",INDEX('Indexation rate'!D:D,MATCH($E171,'Indexation rate'!$A:$A,0)),IF($G171="PPI - Medical",INDEX('Indexation rate'!E:E,MATCH($E171,'Indexation rate'!$A:$A,0)),0)))/100</f>
        <v>1</v>
      </c>
      <c r="I171" s="90">
        <f t="shared" si="5"/>
        <v>5.0000000000000001E-3</v>
      </c>
      <c r="J171" s="58" t="s">
        <v>282</v>
      </c>
      <c r="K171" s="58" t="s">
        <v>436</v>
      </c>
      <c r="L171" s="58" t="s">
        <v>61</v>
      </c>
      <c r="M171" s="58" t="s">
        <v>62</v>
      </c>
      <c r="N171" s="147"/>
    </row>
    <row r="172" spans="1:14" s="1" customFormat="1" ht="15" x14ac:dyDescent="0.35">
      <c r="A172" s="58" t="s">
        <v>432</v>
      </c>
      <c r="B172" s="58" t="s">
        <v>65</v>
      </c>
      <c r="C172" s="58" t="s">
        <v>446</v>
      </c>
      <c r="D172" s="59" t="s">
        <v>447</v>
      </c>
      <c r="E172" s="58">
        <v>2024</v>
      </c>
      <c r="F172" s="60">
        <v>8.0000000000000002E-3</v>
      </c>
      <c r="G172" s="58" t="s">
        <v>58</v>
      </c>
      <c r="H172" s="89">
        <f>IF($G172="CPI",INDEX('Indexation rate'!C:C,MATCH($E172,'Indexation rate'!$A:$A,0)),IF(G172="WPI",INDEX('Indexation rate'!D:D,MATCH($E172,'Indexation rate'!$A:$A,0)),IF($G172="PPI - Medical",INDEX('Indexation rate'!E:E,MATCH($E172,'Indexation rate'!$A:$A,0)),0)))/100</f>
        <v>1</v>
      </c>
      <c r="I172" s="90">
        <f t="shared" si="5"/>
        <v>8.0000000000000002E-3</v>
      </c>
      <c r="J172" s="58" t="s">
        <v>282</v>
      </c>
      <c r="K172" s="58" t="s">
        <v>436</v>
      </c>
      <c r="L172" s="58" t="s">
        <v>61</v>
      </c>
      <c r="M172" s="58" t="s">
        <v>62</v>
      </c>
      <c r="N172" s="147"/>
    </row>
    <row r="173" spans="1:14" s="1" customFormat="1" ht="15" x14ac:dyDescent="0.35">
      <c r="A173" s="58" t="s">
        <v>432</v>
      </c>
      <c r="B173" s="58" t="s">
        <v>65</v>
      </c>
      <c r="C173" s="58" t="s">
        <v>448</v>
      </c>
      <c r="D173" s="59" t="s">
        <v>449</v>
      </c>
      <c r="E173" s="58">
        <v>2024</v>
      </c>
      <c r="F173" s="60">
        <v>3.0000000000000001E-3</v>
      </c>
      <c r="G173" s="58" t="s">
        <v>58</v>
      </c>
      <c r="H173" s="89">
        <f>IF($G173="CPI",INDEX('Indexation rate'!C:C,MATCH($E173,'Indexation rate'!$A:$A,0)),IF(G173="WPI",INDEX('Indexation rate'!D:D,MATCH($E173,'Indexation rate'!$A:$A,0)),IF($G173="PPI - Medical",INDEX('Indexation rate'!E:E,MATCH($E173,'Indexation rate'!$A:$A,0)),0)))/100</f>
        <v>1</v>
      </c>
      <c r="I173" s="90">
        <f t="shared" si="5"/>
        <v>3.0000000000000001E-3</v>
      </c>
      <c r="J173" s="58" t="s">
        <v>282</v>
      </c>
      <c r="K173" s="58" t="s">
        <v>436</v>
      </c>
      <c r="L173" s="58" t="s">
        <v>61</v>
      </c>
      <c r="M173" s="58" t="s">
        <v>62</v>
      </c>
      <c r="N173" s="58"/>
    </row>
    <row r="174" spans="1:14" ht="18" customHeight="1" x14ac:dyDescent="0.35">
      <c r="A174" s="58" t="s">
        <v>432</v>
      </c>
      <c r="B174" s="58" t="s">
        <v>65</v>
      </c>
      <c r="C174" s="58" t="s">
        <v>450</v>
      </c>
      <c r="D174" s="59" t="s">
        <v>451</v>
      </c>
      <c r="E174" s="58">
        <v>2024</v>
      </c>
      <c r="F174" s="60">
        <v>6.0000000000000001E-3</v>
      </c>
      <c r="G174" s="58" t="s">
        <v>58</v>
      </c>
      <c r="H174" s="89">
        <f>IF($G174="CPI",INDEX('Indexation rate'!C:C,MATCH($E174,'Indexation rate'!$A:$A,0)),IF(G174="WPI",INDEX('Indexation rate'!D:D,MATCH($E174,'Indexation rate'!$A:$A,0)),IF($G174="PPI - Medical",INDEX('Indexation rate'!E:E,MATCH($E174,'Indexation rate'!$A:$A,0)),0)))/100</f>
        <v>1</v>
      </c>
      <c r="I174" s="90">
        <f t="shared" si="5"/>
        <v>6.0000000000000001E-3</v>
      </c>
      <c r="J174" s="58" t="s">
        <v>282</v>
      </c>
      <c r="K174" s="58" t="s">
        <v>436</v>
      </c>
      <c r="L174" s="58" t="s">
        <v>61</v>
      </c>
      <c r="M174" s="58" t="s">
        <v>62</v>
      </c>
      <c r="N174" s="58"/>
    </row>
    <row r="175" spans="1:14" x14ac:dyDescent="0.35">
      <c r="A175" s="58" t="s">
        <v>432</v>
      </c>
      <c r="B175" s="58" t="s">
        <v>65</v>
      </c>
      <c r="C175" s="58" t="s">
        <v>452</v>
      </c>
      <c r="D175" s="59" t="s">
        <v>453</v>
      </c>
      <c r="E175" s="58">
        <v>2024</v>
      </c>
      <c r="F175" s="60">
        <v>0.02</v>
      </c>
      <c r="G175" s="58" t="s">
        <v>58</v>
      </c>
      <c r="H175" s="89">
        <f>IF($G175="CPI",INDEX('Indexation rate'!C:C,MATCH($E175,'Indexation rate'!$A:$A,0)),IF(G175="WPI",INDEX('Indexation rate'!D:D,MATCH($E175,'Indexation rate'!$A:$A,0)),IF($G175="PPI - Medical",INDEX('Indexation rate'!E:E,MATCH($E175,'Indexation rate'!$A:$A,0)),0)))/100</f>
        <v>1</v>
      </c>
      <c r="I175" s="90">
        <f t="shared" si="5"/>
        <v>0.02</v>
      </c>
      <c r="J175" s="58" t="s">
        <v>282</v>
      </c>
      <c r="K175" s="58" t="s">
        <v>436</v>
      </c>
      <c r="L175" s="58" t="s">
        <v>61</v>
      </c>
      <c r="M175" s="58" t="s">
        <v>62</v>
      </c>
      <c r="N175" s="58"/>
    </row>
    <row r="176" spans="1:14" x14ac:dyDescent="0.35">
      <c r="A176" s="58" t="s">
        <v>432</v>
      </c>
      <c r="B176" s="58" t="s">
        <v>346</v>
      </c>
      <c r="C176" s="58" t="s">
        <v>454</v>
      </c>
      <c r="D176" s="59" t="s">
        <v>455</v>
      </c>
      <c r="E176" s="58">
        <v>2024</v>
      </c>
      <c r="F176" s="60">
        <v>1.06E-2</v>
      </c>
      <c r="G176" s="58" t="s">
        <v>58</v>
      </c>
      <c r="H176" s="89">
        <f>IF($G176="CPI",INDEX('Indexation rate'!C:C,MATCH($E176,'Indexation rate'!$A:$A,0)),IF(G176="WPI",INDEX('Indexation rate'!D:D,MATCH($E176,'Indexation rate'!$A:$A,0)),IF($G176="PPI - Medical",INDEX('Indexation rate'!E:E,MATCH($E176,'Indexation rate'!$A:$A,0)),0)))/100</f>
        <v>1</v>
      </c>
      <c r="I176" s="90">
        <f t="shared" si="5"/>
        <v>1.06E-2</v>
      </c>
      <c r="J176" s="58" t="s">
        <v>282</v>
      </c>
      <c r="K176" s="58" t="s">
        <v>436</v>
      </c>
      <c r="L176" s="58" t="s">
        <v>456</v>
      </c>
      <c r="M176" s="58" t="s">
        <v>62</v>
      </c>
      <c r="N176" s="58"/>
    </row>
    <row r="177" spans="1:14" x14ac:dyDescent="0.35">
      <c r="A177" s="58" t="s">
        <v>432</v>
      </c>
      <c r="B177" s="58" t="s">
        <v>346</v>
      </c>
      <c r="C177" s="58" t="s">
        <v>457</v>
      </c>
      <c r="D177" s="59" t="s">
        <v>458</v>
      </c>
      <c r="E177" s="58">
        <v>2024</v>
      </c>
      <c r="F177" s="60">
        <v>1.03E-2</v>
      </c>
      <c r="G177" s="58" t="s">
        <v>58</v>
      </c>
      <c r="H177" s="89">
        <f>IF($G177="CPI",INDEX('Indexation rate'!C:C,MATCH($E177,'Indexation rate'!$A:$A,0)),IF(G177="WPI",INDEX('Indexation rate'!D:D,MATCH($E177,'Indexation rate'!$A:$A,0)),IF($G177="PPI - Medical",INDEX('Indexation rate'!E:E,MATCH($E177,'Indexation rate'!$A:$A,0)),0)))/100</f>
        <v>1</v>
      </c>
      <c r="I177" s="90">
        <f t="shared" si="5"/>
        <v>1.03E-2</v>
      </c>
      <c r="J177" s="58" t="s">
        <v>282</v>
      </c>
      <c r="K177" s="58" t="s">
        <v>436</v>
      </c>
      <c r="L177" s="58" t="s">
        <v>456</v>
      </c>
      <c r="M177" s="58" t="s">
        <v>62</v>
      </c>
      <c r="N177" s="62"/>
    </row>
    <row r="178" spans="1:14" s="1" customFormat="1" ht="15" x14ac:dyDescent="0.35">
      <c r="A178" s="58" t="s">
        <v>432</v>
      </c>
      <c r="B178" s="58" t="s">
        <v>346</v>
      </c>
      <c r="C178" s="58" t="s">
        <v>459</v>
      </c>
      <c r="D178" s="59" t="s">
        <v>460</v>
      </c>
      <c r="E178" s="58">
        <v>2024</v>
      </c>
      <c r="F178" s="60">
        <v>0.1288</v>
      </c>
      <c r="G178" s="58" t="s">
        <v>58</v>
      </c>
      <c r="H178" s="89">
        <f>IF($G178="CPI",INDEX('Indexation rate'!C:C,MATCH($E178,'Indexation rate'!$A:$A,0)),IF(G178="WPI",INDEX('Indexation rate'!D:D,MATCH($E178,'Indexation rate'!$A:$A,0)),IF($G178="PPI - Medical",INDEX('Indexation rate'!E:E,MATCH($E178,'Indexation rate'!$A:$A,0)),0)))/100</f>
        <v>1</v>
      </c>
      <c r="I178" s="90">
        <f t="shared" si="5"/>
        <v>0.1288</v>
      </c>
      <c r="J178" s="58" t="s">
        <v>282</v>
      </c>
      <c r="K178" s="58" t="s">
        <v>436</v>
      </c>
      <c r="L178" s="58" t="s">
        <v>456</v>
      </c>
      <c r="M178" s="58" t="s">
        <v>62</v>
      </c>
      <c r="N178" s="147"/>
    </row>
    <row r="179" spans="1:14" s="1" customFormat="1" ht="15" x14ac:dyDescent="0.35">
      <c r="A179" s="58" t="s">
        <v>432</v>
      </c>
      <c r="B179" s="58" t="s">
        <v>346</v>
      </c>
      <c r="C179" s="58" t="s">
        <v>461</v>
      </c>
      <c r="D179" s="59" t="s">
        <v>462</v>
      </c>
      <c r="E179" s="58">
        <v>2024</v>
      </c>
      <c r="F179" s="60">
        <v>7.9000000000000008E-3</v>
      </c>
      <c r="G179" s="58" t="s">
        <v>58</v>
      </c>
      <c r="H179" s="89">
        <f>IF($G179="CPI",INDEX('Indexation rate'!C:C,MATCH($E179,'Indexation rate'!$A:$A,0)),IF(G179="WPI",INDEX('Indexation rate'!D:D,MATCH($E179,'Indexation rate'!$A:$A,0)),IF($G179="PPI - Medical",INDEX('Indexation rate'!E:E,MATCH($E179,'Indexation rate'!$A:$A,0)),0)))/100</f>
        <v>1</v>
      </c>
      <c r="I179" s="90">
        <f t="shared" si="5"/>
        <v>7.9000000000000008E-3</v>
      </c>
      <c r="J179" s="58" t="s">
        <v>282</v>
      </c>
      <c r="K179" s="58" t="s">
        <v>436</v>
      </c>
      <c r="L179" s="58" t="s">
        <v>456</v>
      </c>
      <c r="M179" s="58" t="s">
        <v>62</v>
      </c>
      <c r="N179" s="58"/>
    </row>
    <row r="180" spans="1:14" x14ac:dyDescent="0.35">
      <c r="A180" s="58" t="s">
        <v>432</v>
      </c>
      <c r="B180" s="58" t="s">
        <v>346</v>
      </c>
      <c r="C180" s="58" t="s">
        <v>463</v>
      </c>
      <c r="D180" s="59" t="s">
        <v>464</v>
      </c>
      <c r="E180" s="58">
        <v>2024</v>
      </c>
      <c r="F180" s="60">
        <v>1.03E-2</v>
      </c>
      <c r="G180" s="58" t="s">
        <v>58</v>
      </c>
      <c r="H180" s="89">
        <f>IF($G180="CPI",INDEX('Indexation rate'!C:C,MATCH($E180,'Indexation rate'!$A:$A,0)),IF(G180="WPI",INDEX('Indexation rate'!D:D,MATCH($E180,'Indexation rate'!$A:$A,0)),IF($G180="PPI - Medical",INDEX('Indexation rate'!E:E,MATCH($E180,'Indexation rate'!$A:$A,0)),0)))/100</f>
        <v>1</v>
      </c>
      <c r="I180" s="90">
        <f t="shared" si="5"/>
        <v>1.03E-2</v>
      </c>
      <c r="J180" s="58" t="s">
        <v>282</v>
      </c>
      <c r="K180" s="58" t="s">
        <v>436</v>
      </c>
      <c r="L180" s="58" t="s">
        <v>456</v>
      </c>
      <c r="M180" s="58" t="s">
        <v>62</v>
      </c>
      <c r="N180" s="58"/>
    </row>
    <row r="181" spans="1:14" x14ac:dyDescent="0.35">
      <c r="A181" s="58" t="s">
        <v>432</v>
      </c>
      <c r="B181" s="58" t="s">
        <v>346</v>
      </c>
      <c r="C181" s="58" t="s">
        <v>465</v>
      </c>
      <c r="D181" s="59" t="s">
        <v>466</v>
      </c>
      <c r="E181" s="58">
        <v>2024</v>
      </c>
      <c r="F181" s="60">
        <v>4.0000000000000001E-3</v>
      </c>
      <c r="G181" s="58" t="s">
        <v>58</v>
      </c>
      <c r="H181" s="89">
        <f>IF($G181="CPI",INDEX('Indexation rate'!C:C,MATCH($E181,'Indexation rate'!$A:$A,0)),IF(G181="WPI",INDEX('Indexation rate'!D:D,MATCH($E181,'Indexation rate'!$A:$A,0)),IF($G181="PPI - Medical",INDEX('Indexation rate'!E:E,MATCH($E181,'Indexation rate'!$A:$A,0)),0)))/100</f>
        <v>1</v>
      </c>
      <c r="I181" s="90">
        <f t="shared" si="5"/>
        <v>4.0000000000000001E-3</v>
      </c>
      <c r="J181" s="58" t="s">
        <v>282</v>
      </c>
      <c r="K181" s="58" t="s">
        <v>436</v>
      </c>
      <c r="L181" s="58" t="s">
        <v>456</v>
      </c>
      <c r="M181" s="58" t="s">
        <v>62</v>
      </c>
      <c r="N181" s="58"/>
    </row>
    <row r="182" spans="1:14" s="1" customFormat="1" ht="15" x14ac:dyDescent="0.35">
      <c r="A182" s="58" t="s">
        <v>432</v>
      </c>
      <c r="B182" s="58" t="s">
        <v>346</v>
      </c>
      <c r="C182" s="58" t="s">
        <v>467</v>
      </c>
      <c r="D182" s="59" t="s">
        <v>468</v>
      </c>
      <c r="E182" s="58">
        <v>2024</v>
      </c>
      <c r="F182" s="60">
        <v>4.7999999999999996E-3</v>
      </c>
      <c r="G182" s="58" t="s">
        <v>58</v>
      </c>
      <c r="H182" s="89">
        <f>IF($G182="CPI",INDEX('Indexation rate'!C:C,MATCH($E182,'Indexation rate'!$A:$A,0)),IF(G182="WPI",INDEX('Indexation rate'!D:D,MATCH($E182,'Indexation rate'!$A:$A,0)),IF($G182="PPI - Medical",INDEX('Indexation rate'!E:E,MATCH($E182,'Indexation rate'!$A:$A,0)),0)))/100</f>
        <v>1</v>
      </c>
      <c r="I182" s="90">
        <f t="shared" si="5"/>
        <v>4.7999999999999996E-3</v>
      </c>
      <c r="J182" s="58" t="s">
        <v>282</v>
      </c>
      <c r="K182" s="58" t="s">
        <v>436</v>
      </c>
      <c r="L182" s="58" t="s">
        <v>456</v>
      </c>
      <c r="M182" s="58" t="s">
        <v>62</v>
      </c>
      <c r="N182" s="58"/>
    </row>
    <row r="183" spans="1:14" x14ac:dyDescent="0.35">
      <c r="A183" s="58" t="s">
        <v>432</v>
      </c>
      <c r="B183" s="58" t="s">
        <v>346</v>
      </c>
      <c r="C183" s="58" t="s">
        <v>469</v>
      </c>
      <c r="D183" s="59" t="s">
        <v>470</v>
      </c>
      <c r="E183" s="58">
        <v>2024</v>
      </c>
      <c r="F183" s="60">
        <v>2.29E-2</v>
      </c>
      <c r="G183" s="58" t="s">
        <v>58</v>
      </c>
      <c r="H183" s="89">
        <f>IF($G183="CPI",INDEX('Indexation rate'!C:C,MATCH($E183,'Indexation rate'!$A:$A,0)),IF(G183="WPI",INDEX('Indexation rate'!D:D,MATCH($E183,'Indexation rate'!$A:$A,0)),IF($G183="PPI - Medical",INDEX('Indexation rate'!E:E,MATCH($E183,'Indexation rate'!$A:$A,0)),0)))/100</f>
        <v>1</v>
      </c>
      <c r="I183" s="90">
        <f t="shared" si="5"/>
        <v>2.29E-2</v>
      </c>
      <c r="J183" s="58" t="s">
        <v>282</v>
      </c>
      <c r="K183" s="58" t="s">
        <v>436</v>
      </c>
      <c r="L183" s="58" t="s">
        <v>456</v>
      </c>
      <c r="M183" s="58" t="s">
        <v>62</v>
      </c>
      <c r="N183" s="62"/>
    </row>
    <row r="184" spans="1:14" x14ac:dyDescent="0.35">
      <c r="A184" s="58" t="s">
        <v>432</v>
      </c>
      <c r="B184" s="58" t="s">
        <v>346</v>
      </c>
      <c r="C184" s="58" t="s">
        <v>471</v>
      </c>
      <c r="D184" s="59" t="s">
        <v>472</v>
      </c>
      <c r="E184" s="58">
        <v>2024</v>
      </c>
      <c r="F184" s="60">
        <v>0.92019999999999991</v>
      </c>
      <c r="G184" s="58" t="s">
        <v>58</v>
      </c>
      <c r="H184" s="89">
        <f>IF($G184="CPI",INDEX('Indexation rate'!C:C,MATCH($E184,'Indexation rate'!$A:$A,0)),IF(G184="WPI",INDEX('Indexation rate'!D:D,MATCH($E184,'Indexation rate'!$A:$A,0)),IF($G184="PPI - Medical",INDEX('Indexation rate'!E:E,MATCH($E184,'Indexation rate'!$A:$A,0)),0)))/100</f>
        <v>1</v>
      </c>
      <c r="I184" s="90">
        <f t="shared" si="5"/>
        <v>0.92019999999999991</v>
      </c>
      <c r="J184" s="58" t="s">
        <v>282</v>
      </c>
      <c r="K184" s="58" t="s">
        <v>436</v>
      </c>
      <c r="L184" s="58" t="s">
        <v>456</v>
      </c>
      <c r="M184" s="58" t="s">
        <v>62</v>
      </c>
      <c r="N184" s="147"/>
    </row>
    <row r="185" spans="1:14" x14ac:dyDescent="0.35">
      <c r="A185" s="58" t="s">
        <v>432</v>
      </c>
      <c r="B185" s="58" t="s">
        <v>346</v>
      </c>
      <c r="C185" s="58" t="s">
        <v>473</v>
      </c>
      <c r="D185" s="59" t="s">
        <v>474</v>
      </c>
      <c r="E185" s="58">
        <v>2024</v>
      </c>
      <c r="F185" s="60">
        <v>2.0034999999999998</v>
      </c>
      <c r="G185" s="58" t="s">
        <v>58</v>
      </c>
      <c r="H185" s="89">
        <f>IF($G185="CPI",INDEX('Indexation rate'!C:C,MATCH($E185,'Indexation rate'!$A:$A,0)),IF(G185="WPI",INDEX('Indexation rate'!D:D,MATCH($E185,'Indexation rate'!$A:$A,0)),IF($G185="PPI - Medical",INDEX('Indexation rate'!E:E,MATCH($E185,'Indexation rate'!$A:$A,0)),0)))/100</f>
        <v>1</v>
      </c>
      <c r="I185" s="90">
        <f t="shared" si="5"/>
        <v>2.0034999999999998</v>
      </c>
      <c r="J185" s="58" t="s">
        <v>282</v>
      </c>
      <c r="K185" s="58" t="s">
        <v>436</v>
      </c>
      <c r="L185" s="58" t="s">
        <v>456</v>
      </c>
      <c r="M185" s="58" t="s">
        <v>62</v>
      </c>
      <c r="N185" s="147"/>
    </row>
    <row r="186" spans="1:14" x14ac:dyDescent="0.35">
      <c r="A186" s="58" t="s">
        <v>432</v>
      </c>
      <c r="B186" s="58" t="s">
        <v>346</v>
      </c>
      <c r="C186" s="58" t="s">
        <v>475</v>
      </c>
      <c r="D186" s="59" t="s">
        <v>476</v>
      </c>
      <c r="E186" s="58">
        <v>2024</v>
      </c>
      <c r="F186" s="60">
        <v>0.1925</v>
      </c>
      <c r="G186" s="58" t="s">
        <v>58</v>
      </c>
      <c r="H186" s="89">
        <f>IF($G186="CPI",INDEX('Indexation rate'!C:C,MATCH($E186,'Indexation rate'!$A:$A,0)),IF(G186="WPI",INDEX('Indexation rate'!D:D,MATCH($E186,'Indexation rate'!$A:$A,0)),IF($G186="PPI - Medical",INDEX('Indexation rate'!E:E,MATCH($E186,'Indexation rate'!$A:$A,0)),0)))/100</f>
        <v>1</v>
      </c>
      <c r="I186" s="90">
        <f t="shared" si="5"/>
        <v>0.1925</v>
      </c>
      <c r="J186" s="58" t="s">
        <v>282</v>
      </c>
      <c r="K186" s="58" t="s">
        <v>436</v>
      </c>
      <c r="L186" s="58" t="s">
        <v>456</v>
      </c>
      <c r="M186" s="58" t="s">
        <v>62</v>
      </c>
      <c r="N186" s="58"/>
    </row>
    <row r="187" spans="1:14" x14ac:dyDescent="0.35">
      <c r="A187" s="58" t="s">
        <v>432</v>
      </c>
      <c r="B187" s="58" t="s">
        <v>346</v>
      </c>
      <c r="C187" s="58" t="s">
        <v>477</v>
      </c>
      <c r="D187" s="59" t="s">
        <v>478</v>
      </c>
      <c r="E187" s="58">
        <v>2024</v>
      </c>
      <c r="F187" s="60">
        <v>8.5000000000000006E-2</v>
      </c>
      <c r="G187" s="58" t="s">
        <v>58</v>
      </c>
      <c r="H187" s="89">
        <f>IF($G187="CPI",INDEX('Indexation rate'!C:C,MATCH($E187,'Indexation rate'!$A:$A,0)),IF(G187="WPI",INDEX('Indexation rate'!D:D,MATCH($E187,'Indexation rate'!$A:$A,0)),IF($G187="PPI - Medical",INDEX('Indexation rate'!E:E,MATCH($E187,'Indexation rate'!$A:$A,0)),0)))/100</f>
        <v>1</v>
      </c>
      <c r="I187" s="90">
        <f t="shared" si="5"/>
        <v>8.5000000000000006E-2</v>
      </c>
      <c r="J187" s="58" t="s">
        <v>282</v>
      </c>
      <c r="K187" s="58" t="s">
        <v>436</v>
      </c>
      <c r="L187" s="58" t="s">
        <v>456</v>
      </c>
      <c r="M187" s="58" t="s">
        <v>62</v>
      </c>
      <c r="N187" s="58"/>
    </row>
    <row r="188" spans="1:14" x14ac:dyDescent="0.35">
      <c r="A188" s="58" t="s">
        <v>432</v>
      </c>
      <c r="B188" s="58" t="s">
        <v>346</v>
      </c>
      <c r="C188" s="58" t="s">
        <v>479</v>
      </c>
      <c r="D188" s="59" t="s">
        <v>480</v>
      </c>
      <c r="E188" s="58">
        <v>2024</v>
      </c>
      <c r="F188" s="60">
        <v>8.1000000000000013E-3</v>
      </c>
      <c r="G188" s="58" t="s">
        <v>58</v>
      </c>
      <c r="H188" s="89">
        <f>IF($G188="CPI",INDEX('Indexation rate'!C:C,MATCH($E188,'Indexation rate'!$A:$A,0)),IF(G188="WPI",INDEX('Indexation rate'!D:D,MATCH($E188,'Indexation rate'!$A:$A,0)),IF($G188="PPI - Medical",INDEX('Indexation rate'!E:E,MATCH($E188,'Indexation rate'!$A:$A,0)),0)))/100</f>
        <v>1</v>
      </c>
      <c r="I188" s="90">
        <f t="shared" si="5"/>
        <v>8.1000000000000013E-3</v>
      </c>
      <c r="J188" s="58" t="s">
        <v>282</v>
      </c>
      <c r="K188" s="58" t="s">
        <v>436</v>
      </c>
      <c r="L188" s="58" t="s">
        <v>456</v>
      </c>
      <c r="M188" s="58" t="s">
        <v>62</v>
      </c>
      <c r="N188" s="62"/>
    </row>
    <row r="189" spans="1:14" s="1" customFormat="1" ht="15" x14ac:dyDescent="0.35">
      <c r="A189" s="58" t="s">
        <v>432</v>
      </c>
      <c r="B189" s="58" t="s">
        <v>346</v>
      </c>
      <c r="C189" s="58" t="s">
        <v>481</v>
      </c>
      <c r="D189" s="59" t="s">
        <v>482</v>
      </c>
      <c r="E189" s="58">
        <v>2024</v>
      </c>
      <c r="F189" s="60">
        <v>5.7099999999999998E-2</v>
      </c>
      <c r="G189" s="58" t="s">
        <v>58</v>
      </c>
      <c r="H189" s="89">
        <f>IF($G189="CPI",INDEX('Indexation rate'!C:C,MATCH($E189,'Indexation rate'!$A:$A,0)),IF(G189="WPI",INDEX('Indexation rate'!D:D,MATCH($E189,'Indexation rate'!$A:$A,0)),IF($G189="PPI - Medical",INDEX('Indexation rate'!E:E,MATCH($E189,'Indexation rate'!$A:$A,0)),0)))/100</f>
        <v>1</v>
      </c>
      <c r="I189" s="90">
        <f t="shared" si="5"/>
        <v>5.7099999999999998E-2</v>
      </c>
      <c r="J189" s="58" t="s">
        <v>282</v>
      </c>
      <c r="K189" s="58" t="s">
        <v>436</v>
      </c>
      <c r="L189" s="58" t="s">
        <v>456</v>
      </c>
      <c r="M189" s="58" t="s">
        <v>62</v>
      </c>
      <c r="N189" s="147"/>
    </row>
    <row r="190" spans="1:14" x14ac:dyDescent="0.35">
      <c r="A190" s="58" t="s">
        <v>432</v>
      </c>
      <c r="B190" s="58" t="s">
        <v>346</v>
      </c>
      <c r="C190" s="58" t="s">
        <v>483</v>
      </c>
      <c r="D190" s="59" t="s">
        <v>484</v>
      </c>
      <c r="E190" s="58">
        <v>2024</v>
      </c>
      <c r="F190" s="60">
        <v>0.73470000000000002</v>
      </c>
      <c r="G190" s="58" t="s">
        <v>58</v>
      </c>
      <c r="H190" s="89">
        <f>IF($G190="CPI",INDEX('Indexation rate'!C:C,MATCH($E190,'Indexation rate'!$A:$A,0)),IF(G190="WPI",INDEX('Indexation rate'!D:D,MATCH($E190,'Indexation rate'!$A:$A,0)),IF($G190="PPI - Medical",INDEX('Indexation rate'!E:E,MATCH($E190,'Indexation rate'!$A:$A,0)),0)))/100</f>
        <v>1</v>
      </c>
      <c r="I190" s="90">
        <f t="shared" si="5"/>
        <v>0.73470000000000002</v>
      </c>
      <c r="J190" s="58" t="s">
        <v>282</v>
      </c>
      <c r="K190" s="58" t="s">
        <v>436</v>
      </c>
      <c r="L190" s="58" t="s">
        <v>456</v>
      </c>
      <c r="M190" s="58" t="s">
        <v>62</v>
      </c>
      <c r="N190" s="58"/>
    </row>
    <row r="191" spans="1:14" x14ac:dyDescent="0.35">
      <c r="A191" s="58" t="s">
        <v>432</v>
      </c>
      <c r="B191" s="58" t="s">
        <v>346</v>
      </c>
      <c r="C191" s="58" t="s">
        <v>485</v>
      </c>
      <c r="D191" s="59" t="s">
        <v>486</v>
      </c>
      <c r="E191" s="58">
        <v>2024</v>
      </c>
      <c r="F191" s="60">
        <v>3.4000000000000002E-3</v>
      </c>
      <c r="G191" s="58" t="s">
        <v>58</v>
      </c>
      <c r="H191" s="89">
        <f>IF($G191="CPI",INDEX('Indexation rate'!C:C,MATCH($E191,'Indexation rate'!$A:$A,0)),IF(G191="WPI",INDEX('Indexation rate'!D:D,MATCH($E191,'Indexation rate'!$A:$A,0)),IF($G191="PPI - Medical",INDEX('Indexation rate'!E:E,MATCH($E191,'Indexation rate'!$A:$A,0)),0)))/100</f>
        <v>1</v>
      </c>
      <c r="I191" s="90">
        <f t="shared" si="5"/>
        <v>3.4000000000000002E-3</v>
      </c>
      <c r="J191" s="58" t="s">
        <v>282</v>
      </c>
      <c r="K191" s="58" t="s">
        <v>436</v>
      </c>
      <c r="L191" s="58" t="s">
        <v>456</v>
      </c>
      <c r="M191" s="58" t="s">
        <v>62</v>
      </c>
      <c r="N191" s="58"/>
    </row>
    <row r="192" spans="1:14" x14ac:dyDescent="0.35">
      <c r="A192" s="58" t="s">
        <v>432</v>
      </c>
      <c r="B192" s="58" t="s">
        <v>346</v>
      </c>
      <c r="C192" s="58" t="s">
        <v>487</v>
      </c>
      <c r="D192" s="59" t="s">
        <v>488</v>
      </c>
      <c r="E192" s="58">
        <v>2024</v>
      </c>
      <c r="F192" s="60">
        <v>3.4000000000000002E-3</v>
      </c>
      <c r="G192" s="58" t="s">
        <v>58</v>
      </c>
      <c r="H192" s="89">
        <f>IF($G192="CPI",INDEX('Indexation rate'!C:C,MATCH($E192,'Indexation rate'!$A:$A,0)),IF(G192="WPI",INDEX('Indexation rate'!D:D,MATCH($E192,'Indexation rate'!$A:$A,0)),IF($G192="PPI - Medical",INDEX('Indexation rate'!E:E,MATCH($E192,'Indexation rate'!$A:$A,0)),0)))/100</f>
        <v>1</v>
      </c>
      <c r="I192" s="90">
        <f t="shared" si="5"/>
        <v>3.4000000000000002E-3</v>
      </c>
      <c r="J192" s="58" t="s">
        <v>282</v>
      </c>
      <c r="K192" s="58" t="s">
        <v>436</v>
      </c>
      <c r="L192" s="58" t="s">
        <v>456</v>
      </c>
      <c r="M192" s="58" t="s">
        <v>62</v>
      </c>
      <c r="N192" s="58"/>
    </row>
    <row r="193" spans="1:14" x14ac:dyDescent="0.35">
      <c r="A193" s="58" t="s">
        <v>432</v>
      </c>
      <c r="B193" s="58" t="s">
        <v>346</v>
      </c>
      <c r="C193" s="58" t="s">
        <v>489</v>
      </c>
      <c r="D193" s="59" t="s">
        <v>490</v>
      </c>
      <c r="E193" s="58">
        <v>2024</v>
      </c>
      <c r="F193" s="60">
        <v>4.0500000000000001E-2</v>
      </c>
      <c r="G193" s="58" t="s">
        <v>58</v>
      </c>
      <c r="H193" s="89">
        <f>IF($G193="CPI",INDEX('Indexation rate'!C:C,MATCH($E193,'Indexation rate'!$A:$A,0)),IF(G193="WPI",INDEX('Indexation rate'!D:D,MATCH($E193,'Indexation rate'!$A:$A,0)),IF($G193="PPI - Medical",INDEX('Indexation rate'!E:E,MATCH($E193,'Indexation rate'!$A:$A,0)),0)))/100</f>
        <v>1</v>
      </c>
      <c r="I193" s="90">
        <f t="shared" si="5"/>
        <v>4.0500000000000001E-2</v>
      </c>
      <c r="J193" s="58" t="s">
        <v>282</v>
      </c>
      <c r="K193" s="58" t="s">
        <v>436</v>
      </c>
      <c r="L193" s="58" t="s">
        <v>456</v>
      </c>
      <c r="M193" s="58" t="s">
        <v>62</v>
      </c>
      <c r="N193" s="62"/>
    </row>
    <row r="194" spans="1:14" x14ac:dyDescent="0.35">
      <c r="A194" s="58" t="s">
        <v>432</v>
      </c>
      <c r="B194" s="58" t="s">
        <v>346</v>
      </c>
      <c r="C194" s="58" t="s">
        <v>491</v>
      </c>
      <c r="D194" s="59" t="s">
        <v>492</v>
      </c>
      <c r="E194" s="58">
        <v>2024</v>
      </c>
      <c r="F194" s="60">
        <v>5.6299999999999996E-2</v>
      </c>
      <c r="G194" s="58" t="s">
        <v>58</v>
      </c>
      <c r="H194" s="89">
        <f>IF($G194="CPI",INDEX('Indexation rate'!C:C,MATCH($E194,'Indexation rate'!$A:$A,0)),IF(G194="WPI",INDEX('Indexation rate'!D:D,MATCH($E194,'Indexation rate'!$A:$A,0)),IF($G194="PPI - Medical",INDEX('Indexation rate'!E:E,MATCH($E194,'Indexation rate'!$A:$A,0)),0)))/100</f>
        <v>1</v>
      </c>
      <c r="I194" s="90">
        <f t="shared" si="5"/>
        <v>5.6299999999999996E-2</v>
      </c>
      <c r="J194" s="58" t="s">
        <v>282</v>
      </c>
      <c r="K194" s="58" t="s">
        <v>436</v>
      </c>
      <c r="L194" s="58" t="s">
        <v>456</v>
      </c>
      <c r="M194" s="58" t="s">
        <v>62</v>
      </c>
      <c r="N194" s="147"/>
    </row>
    <row r="195" spans="1:14" x14ac:dyDescent="0.35">
      <c r="A195" s="58" t="s">
        <v>432</v>
      </c>
      <c r="B195" s="58" t="s">
        <v>346</v>
      </c>
      <c r="C195" s="58" t="s">
        <v>493</v>
      </c>
      <c r="D195" s="59" t="s">
        <v>494</v>
      </c>
      <c r="E195" s="58">
        <v>2024</v>
      </c>
      <c r="F195" s="60">
        <v>7.000000000000001E-4</v>
      </c>
      <c r="G195" s="58" t="s">
        <v>58</v>
      </c>
      <c r="H195" s="89">
        <f>IF($G195="CPI",INDEX('Indexation rate'!C:C,MATCH($E195,'Indexation rate'!$A:$A,0)),IF(G195="WPI",INDEX('Indexation rate'!D:D,MATCH($E195,'Indexation rate'!$A:$A,0)),IF($G195="PPI - Medical",INDEX('Indexation rate'!E:E,MATCH($E195,'Indexation rate'!$A:$A,0)),0)))/100</f>
        <v>1</v>
      </c>
      <c r="I195" s="90">
        <f t="shared" si="5"/>
        <v>7.000000000000001E-4</v>
      </c>
      <c r="J195" s="58" t="s">
        <v>282</v>
      </c>
      <c r="K195" s="58" t="s">
        <v>436</v>
      </c>
      <c r="L195" s="58" t="s">
        <v>456</v>
      </c>
      <c r="M195" s="58" t="s">
        <v>62</v>
      </c>
      <c r="N195" s="147"/>
    </row>
    <row r="196" spans="1:14" s="1" customFormat="1" ht="15" x14ac:dyDescent="0.35">
      <c r="A196" s="58" t="s">
        <v>432</v>
      </c>
      <c r="B196" s="58" t="s">
        <v>346</v>
      </c>
      <c r="C196" s="58" t="s">
        <v>495</v>
      </c>
      <c r="D196" s="59" t="s">
        <v>496</v>
      </c>
      <c r="E196" s="58">
        <v>2024</v>
      </c>
      <c r="F196" s="60">
        <v>1.9E-3</v>
      </c>
      <c r="G196" s="58" t="s">
        <v>58</v>
      </c>
      <c r="H196" s="89">
        <f>IF($G196="CPI",INDEX('Indexation rate'!C:C,MATCH($E196,'Indexation rate'!$A:$A,0)),IF(G196="WPI",INDEX('Indexation rate'!D:D,MATCH($E196,'Indexation rate'!$A:$A,0)),IF($G196="PPI - Medical",INDEX('Indexation rate'!E:E,MATCH($E196,'Indexation rate'!$A:$A,0)),0)))/100</f>
        <v>1</v>
      </c>
      <c r="I196" s="90">
        <f t="shared" si="5"/>
        <v>1.9E-3</v>
      </c>
      <c r="J196" s="58" t="s">
        <v>282</v>
      </c>
      <c r="K196" s="58" t="s">
        <v>436</v>
      </c>
      <c r="L196" s="58" t="s">
        <v>456</v>
      </c>
      <c r="M196" s="58" t="s">
        <v>62</v>
      </c>
      <c r="N196" s="58"/>
    </row>
    <row r="197" spans="1:14" x14ac:dyDescent="0.35">
      <c r="A197" s="58" t="s">
        <v>432</v>
      </c>
      <c r="B197" s="58" t="s">
        <v>346</v>
      </c>
      <c r="C197" s="58" t="s">
        <v>497</v>
      </c>
      <c r="D197" s="59" t="s">
        <v>498</v>
      </c>
      <c r="E197" s="58">
        <v>2024</v>
      </c>
      <c r="F197" s="60">
        <v>4.1999999999999997E-3</v>
      </c>
      <c r="G197" s="58" t="s">
        <v>58</v>
      </c>
      <c r="H197" s="89">
        <f>IF($G197="CPI",INDEX('Indexation rate'!C:C,MATCH($E197,'Indexation rate'!$A:$A,0)),IF(G197="WPI",INDEX('Indexation rate'!D:D,MATCH($E197,'Indexation rate'!$A:$A,0)),IF($G197="PPI - Medical",INDEX('Indexation rate'!E:E,MATCH($E197,'Indexation rate'!$A:$A,0)),0)))/100</f>
        <v>1</v>
      </c>
      <c r="I197" s="90">
        <f t="shared" si="5"/>
        <v>4.1999999999999997E-3</v>
      </c>
      <c r="J197" s="58" t="s">
        <v>282</v>
      </c>
      <c r="K197" s="58" t="s">
        <v>436</v>
      </c>
      <c r="L197" s="58" t="s">
        <v>456</v>
      </c>
      <c r="M197" s="58" t="s">
        <v>62</v>
      </c>
      <c r="N197" s="58"/>
    </row>
    <row r="198" spans="1:14" x14ac:dyDescent="0.35">
      <c r="A198" s="58" t="s">
        <v>432</v>
      </c>
      <c r="B198" s="58" t="s">
        <v>346</v>
      </c>
      <c r="C198" s="58" t="s">
        <v>499</v>
      </c>
      <c r="D198" s="59" t="s">
        <v>500</v>
      </c>
      <c r="E198" s="58">
        <v>2024</v>
      </c>
      <c r="F198" s="60">
        <v>0.10189999999999999</v>
      </c>
      <c r="G198" s="58" t="s">
        <v>58</v>
      </c>
      <c r="H198" s="89">
        <f>IF($G198="CPI",INDEX('Indexation rate'!C:C,MATCH($E198,'Indexation rate'!$A:$A,0)),IF(G198="WPI",INDEX('Indexation rate'!D:D,MATCH($E198,'Indexation rate'!$A:$A,0)),IF($G198="PPI - Medical",INDEX('Indexation rate'!E:E,MATCH($E198,'Indexation rate'!$A:$A,0)),0)))/100</f>
        <v>1</v>
      </c>
      <c r="I198" s="90">
        <f t="shared" si="5"/>
        <v>0.10189999999999999</v>
      </c>
      <c r="J198" s="58" t="s">
        <v>282</v>
      </c>
      <c r="K198" s="58" t="s">
        <v>436</v>
      </c>
      <c r="L198" s="58" t="s">
        <v>456</v>
      </c>
      <c r="M198" s="58" t="s">
        <v>62</v>
      </c>
      <c r="N198" s="58"/>
    </row>
    <row r="199" spans="1:14" x14ac:dyDescent="0.35">
      <c r="A199" s="58" t="s">
        <v>432</v>
      </c>
      <c r="B199" s="58" t="s">
        <v>346</v>
      </c>
      <c r="C199" s="58" t="s">
        <v>501</v>
      </c>
      <c r="D199" s="59" t="s">
        <v>502</v>
      </c>
      <c r="E199" s="58">
        <v>2024</v>
      </c>
      <c r="F199" s="60">
        <v>6.0999999999999995E-3</v>
      </c>
      <c r="G199" s="58" t="s">
        <v>58</v>
      </c>
      <c r="H199" s="89">
        <f>IF($G199="CPI",INDEX('Indexation rate'!C:C,MATCH($E199,'Indexation rate'!$A:$A,0)),IF(G199="WPI",INDEX('Indexation rate'!D:D,MATCH($E199,'Indexation rate'!$A:$A,0)),IF($G199="PPI - Medical",INDEX('Indexation rate'!E:E,MATCH($E199,'Indexation rate'!$A:$A,0)),0)))/100</f>
        <v>1</v>
      </c>
      <c r="I199" s="90">
        <f t="shared" si="5"/>
        <v>6.0999999999999995E-3</v>
      </c>
      <c r="J199" s="58" t="s">
        <v>282</v>
      </c>
      <c r="K199" s="58" t="s">
        <v>436</v>
      </c>
      <c r="L199" s="58" t="s">
        <v>456</v>
      </c>
      <c r="M199" s="58" t="s">
        <v>62</v>
      </c>
      <c r="N199" s="58"/>
    </row>
    <row r="200" spans="1:14" s="1" customFormat="1" ht="15" x14ac:dyDescent="0.35">
      <c r="A200" s="58" t="s">
        <v>432</v>
      </c>
      <c r="B200" s="58" t="s">
        <v>346</v>
      </c>
      <c r="C200" s="58" t="s">
        <v>503</v>
      </c>
      <c r="D200" s="59" t="s">
        <v>504</v>
      </c>
      <c r="E200" s="58">
        <v>2024</v>
      </c>
      <c r="F200" s="60">
        <v>6.0999999999999995E-3</v>
      </c>
      <c r="G200" s="58" t="s">
        <v>58</v>
      </c>
      <c r="H200" s="89">
        <f>IF($G200="CPI",INDEX('Indexation rate'!C:C,MATCH($E200,'Indexation rate'!$A:$A,0)),IF(G200="WPI",INDEX('Indexation rate'!D:D,MATCH($E200,'Indexation rate'!$A:$A,0)),IF($G200="PPI - Medical",INDEX('Indexation rate'!E:E,MATCH($E200,'Indexation rate'!$A:$A,0)),0)))/100</f>
        <v>1</v>
      </c>
      <c r="I200" s="90">
        <f t="shared" si="5"/>
        <v>6.0999999999999995E-3</v>
      </c>
      <c r="J200" s="58" t="s">
        <v>282</v>
      </c>
      <c r="K200" s="58" t="s">
        <v>436</v>
      </c>
      <c r="L200" s="58" t="s">
        <v>456</v>
      </c>
      <c r="M200" s="58" t="s">
        <v>62</v>
      </c>
      <c r="N200" s="58"/>
    </row>
    <row r="201" spans="1:14" x14ac:dyDescent="0.35">
      <c r="A201" s="58" t="s">
        <v>432</v>
      </c>
      <c r="B201" s="58" t="s">
        <v>346</v>
      </c>
      <c r="C201" s="58" t="s">
        <v>505</v>
      </c>
      <c r="D201" s="59" t="s">
        <v>506</v>
      </c>
      <c r="E201" s="58">
        <v>2024</v>
      </c>
      <c r="F201" s="60">
        <v>1.7899999999999999E-2</v>
      </c>
      <c r="G201" s="58" t="s">
        <v>58</v>
      </c>
      <c r="H201" s="89">
        <f>IF($G201="CPI",INDEX('Indexation rate'!C:C,MATCH($E201,'Indexation rate'!$A:$A,0)),IF(G201="WPI",INDEX('Indexation rate'!D:D,MATCH($E201,'Indexation rate'!$A:$A,0)),IF($G201="PPI - Medical",INDEX('Indexation rate'!E:E,MATCH($E201,'Indexation rate'!$A:$A,0)),0)))/100</f>
        <v>1</v>
      </c>
      <c r="I201" s="90">
        <f t="shared" si="5"/>
        <v>1.7899999999999999E-2</v>
      </c>
      <c r="J201" s="58" t="s">
        <v>282</v>
      </c>
      <c r="K201" s="58" t="s">
        <v>436</v>
      </c>
      <c r="L201" s="58" t="s">
        <v>456</v>
      </c>
      <c r="M201" s="58" t="s">
        <v>62</v>
      </c>
      <c r="N201" s="147"/>
    </row>
    <row r="202" spans="1:14" x14ac:dyDescent="0.35">
      <c r="A202" s="58" t="s">
        <v>432</v>
      </c>
      <c r="B202" s="58" t="s">
        <v>346</v>
      </c>
      <c r="C202" s="58" t="s">
        <v>507</v>
      </c>
      <c r="D202" s="59" t="s">
        <v>508</v>
      </c>
      <c r="E202" s="58">
        <v>2024</v>
      </c>
      <c r="F202" s="60">
        <v>5.6299999999999996E-2</v>
      </c>
      <c r="G202" s="58" t="s">
        <v>58</v>
      </c>
      <c r="H202" s="89">
        <f>IF($G202="CPI",INDEX('Indexation rate'!C:C,MATCH($E202,'Indexation rate'!$A:$A,0)),IF(G202="WPI",INDEX('Indexation rate'!D:D,MATCH($E202,'Indexation rate'!$A:$A,0)),IF($G202="PPI - Medical",INDEX('Indexation rate'!E:E,MATCH($E202,'Indexation rate'!$A:$A,0)),0)))/100</f>
        <v>1</v>
      </c>
      <c r="I202" s="90">
        <f>F202*H202</f>
        <v>5.6299999999999996E-2</v>
      </c>
      <c r="J202" s="58" t="s">
        <v>282</v>
      </c>
      <c r="K202" s="58" t="s">
        <v>436</v>
      </c>
      <c r="L202" s="58" t="s">
        <v>456</v>
      </c>
      <c r="M202" s="58" t="s">
        <v>62</v>
      </c>
      <c r="N202" s="58"/>
    </row>
    <row r="203" spans="1:14" x14ac:dyDescent="0.35">
      <c r="A203" s="58" t="s">
        <v>432</v>
      </c>
      <c r="B203" s="58" t="s">
        <v>346</v>
      </c>
      <c r="C203" s="58" t="s">
        <v>509</v>
      </c>
      <c r="D203" s="59" t="s">
        <v>510</v>
      </c>
      <c r="E203" s="58">
        <v>2024</v>
      </c>
      <c r="F203" s="60">
        <v>8.0000000000000004E-4</v>
      </c>
      <c r="G203" s="58" t="s">
        <v>58</v>
      </c>
      <c r="H203" s="89">
        <f>IF($G203="CPI",INDEX('Indexation rate'!C:C,MATCH($E203,'Indexation rate'!$A:$A,0)),IF(G203="WPI",INDEX('Indexation rate'!D:D,MATCH($E203,'Indexation rate'!$A:$A,0)),IF($G203="PPI - Medical",INDEX('Indexation rate'!E:E,MATCH($E203,'Indexation rate'!$A:$A,0)),0)))/100</f>
        <v>1</v>
      </c>
      <c r="I203" s="90">
        <f t="shared" si="5"/>
        <v>8.0000000000000004E-4</v>
      </c>
      <c r="J203" s="58" t="s">
        <v>282</v>
      </c>
      <c r="K203" s="58" t="s">
        <v>436</v>
      </c>
      <c r="L203" s="58" t="s">
        <v>456</v>
      </c>
      <c r="M203" s="58" t="s">
        <v>62</v>
      </c>
      <c r="N203" s="58"/>
    </row>
    <row r="204" spans="1:14" x14ac:dyDescent="0.35">
      <c r="A204" s="58" t="s">
        <v>432</v>
      </c>
      <c r="B204" s="58" t="s">
        <v>346</v>
      </c>
      <c r="C204" s="58" t="s">
        <v>511</v>
      </c>
      <c r="D204" s="59" t="s">
        <v>512</v>
      </c>
      <c r="E204" s="58">
        <v>2024</v>
      </c>
      <c r="F204" s="60">
        <v>8.0000000000000004E-4</v>
      </c>
      <c r="G204" s="58" t="s">
        <v>58</v>
      </c>
      <c r="H204" s="89">
        <f>IF($G204="CPI",INDEX('Indexation rate'!C:C,MATCH($E204,'Indexation rate'!$A:$A,0)),IF(G204="WPI",INDEX('Indexation rate'!D:D,MATCH($E204,'Indexation rate'!$A:$A,0)),IF($G204="PPI - Medical",INDEX('Indexation rate'!E:E,MATCH($E204,'Indexation rate'!$A:$A,0)),0)))/100</f>
        <v>1</v>
      </c>
      <c r="I204" s="90">
        <f t="shared" si="5"/>
        <v>8.0000000000000004E-4</v>
      </c>
      <c r="J204" s="58" t="s">
        <v>282</v>
      </c>
      <c r="K204" s="58" t="s">
        <v>436</v>
      </c>
      <c r="L204" s="58" t="s">
        <v>456</v>
      </c>
      <c r="M204" s="58" t="s">
        <v>62</v>
      </c>
      <c r="N204" s="58"/>
    </row>
    <row r="205" spans="1:14" x14ac:dyDescent="0.35">
      <c r="A205" s="58" t="s">
        <v>432</v>
      </c>
      <c r="B205" s="58" t="s">
        <v>346</v>
      </c>
      <c r="C205" s="58" t="s">
        <v>513</v>
      </c>
      <c r="D205" s="59" t="s">
        <v>514</v>
      </c>
      <c r="E205" s="58">
        <v>2024</v>
      </c>
      <c r="F205" s="60">
        <v>6.6E-3</v>
      </c>
      <c r="G205" s="58" t="s">
        <v>58</v>
      </c>
      <c r="H205" s="89">
        <f>IF($G205="CPI",INDEX('Indexation rate'!C:C,MATCH($E205,'Indexation rate'!$A:$A,0)),IF(G205="WPI",INDEX('Indexation rate'!D:D,MATCH($E205,'Indexation rate'!$A:$A,0)),IF($G205="PPI - Medical",INDEX('Indexation rate'!E:E,MATCH($E205,'Indexation rate'!$A:$A,0)),0)))/100</f>
        <v>1</v>
      </c>
      <c r="I205" s="90">
        <f t="shared" si="5"/>
        <v>6.6E-3</v>
      </c>
      <c r="J205" s="58" t="s">
        <v>282</v>
      </c>
      <c r="K205" s="58" t="s">
        <v>436</v>
      </c>
      <c r="L205" s="58" t="s">
        <v>456</v>
      </c>
      <c r="M205" s="58" t="s">
        <v>62</v>
      </c>
      <c r="N205" s="147"/>
    </row>
    <row r="206" spans="1:14" s="1" customFormat="1" ht="15" x14ac:dyDescent="0.35">
      <c r="A206" s="58" t="s">
        <v>432</v>
      </c>
      <c r="B206" s="58" t="s">
        <v>346</v>
      </c>
      <c r="C206" s="58" t="s">
        <v>515</v>
      </c>
      <c r="D206" s="59" t="s">
        <v>516</v>
      </c>
      <c r="E206" s="58">
        <v>2024</v>
      </c>
      <c r="F206" s="60">
        <v>7.000000000000001E-4</v>
      </c>
      <c r="G206" s="58" t="s">
        <v>58</v>
      </c>
      <c r="H206" s="89">
        <f>IF($G206="CPI",INDEX('Indexation rate'!C:C,MATCH($E206,'Indexation rate'!$A:$A,0)),IF(G206="WPI",INDEX('Indexation rate'!D:D,MATCH($E206,'Indexation rate'!$A:$A,0)),IF($G206="PPI - Medical",INDEX('Indexation rate'!E:E,MATCH($E206,'Indexation rate'!$A:$A,0)),0)))/100</f>
        <v>1</v>
      </c>
      <c r="I206" s="90">
        <f t="shared" si="5"/>
        <v>7.000000000000001E-4</v>
      </c>
      <c r="J206" s="58" t="s">
        <v>282</v>
      </c>
      <c r="K206" s="58" t="s">
        <v>436</v>
      </c>
      <c r="L206" s="58" t="s">
        <v>456</v>
      </c>
      <c r="M206" s="58" t="s">
        <v>62</v>
      </c>
      <c r="N206" s="58"/>
    </row>
    <row r="207" spans="1:14" s="1" customFormat="1" ht="15" x14ac:dyDescent="0.35">
      <c r="A207" s="58" t="s">
        <v>432</v>
      </c>
      <c r="B207" s="58" t="s">
        <v>346</v>
      </c>
      <c r="C207" s="58" t="s">
        <v>517</v>
      </c>
      <c r="D207" s="59" t="s">
        <v>518</v>
      </c>
      <c r="E207" s="58">
        <v>2024</v>
      </c>
      <c r="F207" s="60">
        <v>1E-4</v>
      </c>
      <c r="G207" s="58" t="s">
        <v>58</v>
      </c>
      <c r="H207" s="89">
        <f>IF($G207="CPI",INDEX('Indexation rate'!C:C,MATCH($E207,'Indexation rate'!$A:$A,0)),IF(G207="WPI",INDEX('Indexation rate'!D:D,MATCH($E207,'Indexation rate'!$A:$A,0)),IF($G207="PPI - Medical",INDEX('Indexation rate'!E:E,MATCH($E207,'Indexation rate'!$A:$A,0)),0)))/100</f>
        <v>1</v>
      </c>
      <c r="I207" s="90">
        <f t="shared" si="5"/>
        <v>1E-4</v>
      </c>
      <c r="J207" s="58" t="s">
        <v>282</v>
      </c>
      <c r="K207" s="58" t="s">
        <v>436</v>
      </c>
      <c r="L207" s="58" t="s">
        <v>456</v>
      </c>
      <c r="M207" s="58" t="s">
        <v>62</v>
      </c>
      <c r="N207" s="58"/>
    </row>
    <row r="208" spans="1:14" x14ac:dyDescent="0.35">
      <c r="A208" s="58" t="s">
        <v>432</v>
      </c>
      <c r="B208" s="58" t="s">
        <v>346</v>
      </c>
      <c r="C208" s="58" t="s">
        <v>519</v>
      </c>
      <c r="D208" s="59" t="s">
        <v>520</v>
      </c>
      <c r="E208" s="58">
        <v>2024</v>
      </c>
      <c r="F208" s="60">
        <v>1E-4</v>
      </c>
      <c r="G208" s="58" t="s">
        <v>58</v>
      </c>
      <c r="H208" s="89">
        <f>IF($G208="CPI",INDEX('Indexation rate'!C:C,MATCH($E208,'Indexation rate'!$A:$A,0)),IF(G208="WPI",INDEX('Indexation rate'!D:D,MATCH($E208,'Indexation rate'!$A:$A,0)),IF($G208="PPI - Medical",INDEX('Indexation rate'!E:E,MATCH($E208,'Indexation rate'!$A:$A,0)),0)))/100</f>
        <v>1</v>
      </c>
      <c r="I208" s="90">
        <f t="shared" si="5"/>
        <v>1E-4</v>
      </c>
      <c r="J208" s="58" t="s">
        <v>282</v>
      </c>
      <c r="K208" s="58" t="s">
        <v>436</v>
      </c>
      <c r="L208" s="58" t="s">
        <v>456</v>
      </c>
      <c r="M208" s="58" t="s">
        <v>62</v>
      </c>
      <c r="N208" s="58"/>
    </row>
    <row r="209" spans="1:14" x14ac:dyDescent="0.35">
      <c r="A209" s="58" t="s">
        <v>432</v>
      </c>
      <c r="B209" s="58" t="s">
        <v>346</v>
      </c>
      <c r="C209" s="58" t="s">
        <v>521</v>
      </c>
      <c r="D209" s="59" t="s">
        <v>522</v>
      </c>
      <c r="E209" s="58">
        <v>2024</v>
      </c>
      <c r="F209" s="60">
        <v>0</v>
      </c>
      <c r="G209" s="58" t="s">
        <v>58</v>
      </c>
      <c r="H209" s="89">
        <f>IF($G209="CPI",INDEX('Indexation rate'!C:C,MATCH($E209,'Indexation rate'!$A:$A,0)),IF(G209="WPI",INDEX('Indexation rate'!D:D,MATCH($E209,'Indexation rate'!$A:$A,0)),IF($G209="PPI - Medical",INDEX('Indexation rate'!E:E,MATCH($E209,'Indexation rate'!$A:$A,0)),0)))/100</f>
        <v>1</v>
      </c>
      <c r="I209" s="90">
        <f t="shared" si="5"/>
        <v>0</v>
      </c>
      <c r="J209" s="58" t="s">
        <v>282</v>
      </c>
      <c r="K209" s="58" t="s">
        <v>436</v>
      </c>
      <c r="L209" s="58" t="s">
        <v>456</v>
      </c>
      <c r="M209" s="58" t="s">
        <v>62</v>
      </c>
      <c r="N209" s="58"/>
    </row>
    <row r="210" spans="1:14" x14ac:dyDescent="0.35">
      <c r="A210" s="58" t="s">
        <v>432</v>
      </c>
      <c r="B210" s="58" t="s">
        <v>346</v>
      </c>
      <c r="C210" s="58" t="s">
        <v>523</v>
      </c>
      <c r="D210" s="59" t="s">
        <v>524</v>
      </c>
      <c r="E210" s="58">
        <v>2024</v>
      </c>
      <c r="F210" s="60">
        <v>4.1999999999999997E-3</v>
      </c>
      <c r="G210" s="58" t="s">
        <v>58</v>
      </c>
      <c r="H210" s="89">
        <f>IF($G210="CPI",INDEX('Indexation rate'!C:C,MATCH($E210,'Indexation rate'!$A:$A,0)),IF(G210="WPI",INDEX('Indexation rate'!D:D,MATCH($E210,'Indexation rate'!$A:$A,0)),IF($G210="PPI - Medical",INDEX('Indexation rate'!E:E,MATCH($E210,'Indexation rate'!$A:$A,0)),0)))/100</f>
        <v>1</v>
      </c>
      <c r="I210" s="90">
        <f t="shared" si="5"/>
        <v>4.1999999999999997E-3</v>
      </c>
      <c r="J210" s="58" t="s">
        <v>282</v>
      </c>
      <c r="K210" s="58" t="s">
        <v>436</v>
      </c>
      <c r="L210" s="58" t="s">
        <v>456</v>
      </c>
      <c r="M210" s="58" t="s">
        <v>62</v>
      </c>
      <c r="N210" s="58"/>
    </row>
    <row r="211" spans="1:14" x14ac:dyDescent="0.35">
      <c r="A211" s="58" t="s">
        <v>432</v>
      </c>
      <c r="B211" s="58" t="s">
        <v>346</v>
      </c>
      <c r="C211" s="58" t="s">
        <v>525</v>
      </c>
      <c r="D211" s="59" t="s">
        <v>526</v>
      </c>
      <c r="E211" s="58">
        <v>2024</v>
      </c>
      <c r="F211" s="60">
        <v>4.0000000000000001E-3</v>
      </c>
      <c r="G211" s="58" t="s">
        <v>58</v>
      </c>
      <c r="H211" s="89">
        <f>IF($G211="CPI",INDEX('Indexation rate'!C:C,MATCH($E211,'Indexation rate'!$A:$A,0)),IF(G211="WPI",INDEX('Indexation rate'!D:D,MATCH($E211,'Indexation rate'!$A:$A,0)),IF($G211="PPI - Medical",INDEX('Indexation rate'!E:E,MATCH($E211,'Indexation rate'!$A:$A,0)),0)))/100</f>
        <v>1</v>
      </c>
      <c r="I211" s="90">
        <f t="shared" si="5"/>
        <v>4.0000000000000001E-3</v>
      </c>
      <c r="J211" s="58" t="s">
        <v>282</v>
      </c>
      <c r="K211" s="58" t="s">
        <v>436</v>
      </c>
      <c r="L211" s="58" t="s">
        <v>456</v>
      </c>
      <c r="M211" s="58" t="s">
        <v>62</v>
      </c>
      <c r="N211" s="147"/>
    </row>
    <row r="212" spans="1:14" x14ac:dyDescent="0.35">
      <c r="A212" s="58" t="s">
        <v>432</v>
      </c>
      <c r="B212" s="58" t="s">
        <v>346</v>
      </c>
      <c r="C212" s="58" t="s">
        <v>527</v>
      </c>
      <c r="D212" s="59" t="s">
        <v>528</v>
      </c>
      <c r="E212" s="58">
        <v>2024</v>
      </c>
      <c r="F212" s="60">
        <v>4.7999999999999996E-3</v>
      </c>
      <c r="G212" s="58" t="s">
        <v>58</v>
      </c>
      <c r="H212" s="89">
        <f>IF($G212="CPI",INDEX('Indexation rate'!C:C,MATCH($E212,'Indexation rate'!$A:$A,0)),IF(G212="WPI",INDEX('Indexation rate'!D:D,MATCH($E212,'Indexation rate'!$A:$A,0)),IF($G212="PPI - Medical",INDEX('Indexation rate'!E:E,MATCH($E212,'Indexation rate'!$A:$A,0)),0)))/100</f>
        <v>1</v>
      </c>
      <c r="I212" s="90">
        <f t="shared" si="5"/>
        <v>4.7999999999999996E-3</v>
      </c>
      <c r="J212" s="58" t="s">
        <v>282</v>
      </c>
      <c r="K212" s="58" t="s">
        <v>436</v>
      </c>
      <c r="L212" s="58" t="s">
        <v>456</v>
      </c>
      <c r="M212" s="58" t="s">
        <v>62</v>
      </c>
      <c r="N212" s="58"/>
    </row>
    <row r="213" spans="1:14" s="1" customFormat="1" ht="15" x14ac:dyDescent="0.35">
      <c r="A213" s="58" t="s">
        <v>432</v>
      </c>
      <c r="B213" s="58" t="s">
        <v>346</v>
      </c>
      <c r="C213" s="58" t="s">
        <v>529</v>
      </c>
      <c r="D213" s="59" t="s">
        <v>530</v>
      </c>
      <c r="E213" s="58">
        <v>2024</v>
      </c>
      <c r="F213" s="60">
        <v>2.29E-2</v>
      </c>
      <c r="G213" s="58" t="s">
        <v>58</v>
      </c>
      <c r="H213" s="89">
        <f>IF($G213="CPI",INDEX('Indexation rate'!C:C,MATCH($E213,'Indexation rate'!$A:$A,0)),IF(G213="WPI",INDEX('Indexation rate'!D:D,MATCH($E213,'Indexation rate'!$A:$A,0)),IF($G213="PPI - Medical",INDEX('Indexation rate'!E:E,MATCH($E213,'Indexation rate'!$A:$A,0)),0)))/100</f>
        <v>1</v>
      </c>
      <c r="I213" s="90">
        <f t="shared" ref="I213:I256" si="6">F213*H213</f>
        <v>2.29E-2</v>
      </c>
      <c r="J213" s="58" t="s">
        <v>282</v>
      </c>
      <c r="K213" s="58" t="s">
        <v>436</v>
      </c>
      <c r="L213" s="58" t="s">
        <v>456</v>
      </c>
      <c r="M213" s="58" t="s">
        <v>62</v>
      </c>
      <c r="N213" s="58"/>
    </row>
    <row r="214" spans="1:14" x14ac:dyDescent="0.35">
      <c r="A214" s="58" t="s">
        <v>432</v>
      </c>
      <c r="B214" s="58" t="s">
        <v>346</v>
      </c>
      <c r="C214" s="58" t="s">
        <v>531</v>
      </c>
      <c r="D214" s="59" t="s">
        <v>532</v>
      </c>
      <c r="E214" s="58">
        <v>2024</v>
      </c>
      <c r="F214" s="60">
        <v>0</v>
      </c>
      <c r="G214" s="58" t="s">
        <v>58</v>
      </c>
      <c r="H214" s="89">
        <f>IF($G214="CPI",INDEX('Indexation rate'!C:C,MATCH($E214,'Indexation rate'!$A:$A,0)),IF(G214="WPI",INDEX('Indexation rate'!D:D,MATCH($E214,'Indexation rate'!$A:$A,0)),IF($G214="PPI - Medical",INDEX('Indexation rate'!E:E,MATCH($E214,'Indexation rate'!$A:$A,0)),0)))/100</f>
        <v>1</v>
      </c>
      <c r="I214" s="90">
        <f t="shared" si="6"/>
        <v>0</v>
      </c>
      <c r="J214" s="58" t="s">
        <v>282</v>
      </c>
      <c r="K214" s="58" t="s">
        <v>436</v>
      </c>
      <c r="L214" s="58" t="s">
        <v>456</v>
      </c>
      <c r="M214" s="58" t="s">
        <v>62</v>
      </c>
      <c r="N214" s="58"/>
    </row>
    <row r="215" spans="1:14" x14ac:dyDescent="0.35">
      <c r="A215" s="58" t="s">
        <v>432</v>
      </c>
      <c r="B215" s="58" t="s">
        <v>346</v>
      </c>
      <c r="C215" s="58" t="s">
        <v>533</v>
      </c>
      <c r="D215" s="59" t="s">
        <v>534</v>
      </c>
      <c r="E215" s="58">
        <v>2024</v>
      </c>
      <c r="F215" s="60">
        <v>8.0000000000000004E-4</v>
      </c>
      <c r="G215" s="58" t="s">
        <v>58</v>
      </c>
      <c r="H215" s="89">
        <f>IF($G215="CPI",INDEX('Indexation rate'!C:C,MATCH($E215,'Indexation rate'!$A:$A,0)),IF(G215="WPI",INDEX('Indexation rate'!D:D,MATCH($E215,'Indexation rate'!$A:$A,0)),IF($G215="PPI - Medical",INDEX('Indexation rate'!E:E,MATCH($E215,'Indexation rate'!$A:$A,0)),0)))/100</f>
        <v>1</v>
      </c>
      <c r="I215" s="90">
        <f t="shared" si="6"/>
        <v>8.0000000000000004E-4</v>
      </c>
      <c r="J215" s="58" t="s">
        <v>282</v>
      </c>
      <c r="K215" s="58" t="s">
        <v>436</v>
      </c>
      <c r="L215" s="58" t="s">
        <v>456</v>
      </c>
      <c r="M215" s="58" t="s">
        <v>62</v>
      </c>
      <c r="N215" s="58"/>
    </row>
    <row r="216" spans="1:14" x14ac:dyDescent="0.35">
      <c r="A216" s="58" t="s">
        <v>432</v>
      </c>
      <c r="B216" s="58" t="s">
        <v>346</v>
      </c>
      <c r="C216" s="58" t="s">
        <v>535</v>
      </c>
      <c r="D216" s="59" t="s">
        <v>536</v>
      </c>
      <c r="E216" s="58">
        <v>2024</v>
      </c>
      <c r="F216" s="60">
        <v>1E-4</v>
      </c>
      <c r="G216" s="58" t="s">
        <v>58</v>
      </c>
      <c r="H216" s="89">
        <f>IF($G216="CPI",INDEX('Indexation rate'!C:C,MATCH($E216,'Indexation rate'!$A:$A,0)),IF(G216="WPI",INDEX('Indexation rate'!D:D,MATCH($E216,'Indexation rate'!$A:$A,0)),IF($G216="PPI - Medical",INDEX('Indexation rate'!E:E,MATCH($E216,'Indexation rate'!$A:$A,0)),0)))/100</f>
        <v>1</v>
      </c>
      <c r="I216" s="90">
        <f t="shared" si="6"/>
        <v>1E-4</v>
      </c>
      <c r="J216" s="58" t="s">
        <v>282</v>
      </c>
      <c r="K216" s="58" t="s">
        <v>436</v>
      </c>
      <c r="L216" s="58" t="s">
        <v>456</v>
      </c>
      <c r="M216" s="58" t="s">
        <v>62</v>
      </c>
      <c r="N216" s="58"/>
    </row>
    <row r="217" spans="1:14" s="1" customFormat="1" ht="15" x14ac:dyDescent="0.35">
      <c r="A217" s="58" t="s">
        <v>432</v>
      </c>
      <c r="B217" s="58" t="s">
        <v>346</v>
      </c>
      <c r="C217" s="58" t="s">
        <v>537</v>
      </c>
      <c r="D217" s="59" t="s">
        <v>538</v>
      </c>
      <c r="E217" s="58">
        <v>2024</v>
      </c>
      <c r="F217" s="60">
        <v>5.9999999999999995E-4</v>
      </c>
      <c r="G217" s="58" t="s">
        <v>58</v>
      </c>
      <c r="H217" s="89">
        <f>IF($G217="CPI",INDEX('Indexation rate'!C:C,MATCH($E217,'Indexation rate'!$A:$A,0)),IF(G217="WPI",INDEX('Indexation rate'!D:D,MATCH($E217,'Indexation rate'!$A:$A,0)),IF($G217="PPI - Medical",INDEX('Indexation rate'!E:E,MATCH($E217,'Indexation rate'!$A:$A,0)),0)))/100</f>
        <v>1</v>
      </c>
      <c r="I217" s="90">
        <f t="shared" si="6"/>
        <v>5.9999999999999995E-4</v>
      </c>
      <c r="J217" s="58" t="s">
        <v>282</v>
      </c>
      <c r="K217" s="58" t="s">
        <v>436</v>
      </c>
      <c r="L217" s="58" t="s">
        <v>456</v>
      </c>
      <c r="M217" s="58" t="s">
        <v>62</v>
      </c>
      <c r="N217" s="147"/>
    </row>
    <row r="218" spans="1:14" x14ac:dyDescent="0.35">
      <c r="A218" s="58" t="s">
        <v>432</v>
      </c>
      <c r="B218" s="58" t="s">
        <v>346</v>
      </c>
      <c r="C218" s="58" t="s">
        <v>539</v>
      </c>
      <c r="D218" s="59" t="s">
        <v>540</v>
      </c>
      <c r="E218" s="58">
        <v>2024</v>
      </c>
      <c r="F218" s="60">
        <v>7.3499999999999996E-2</v>
      </c>
      <c r="G218" s="58" t="s">
        <v>58</v>
      </c>
      <c r="H218" s="89">
        <f>IF($G218="CPI",INDEX('Indexation rate'!C:C,MATCH($E218,'Indexation rate'!$A:$A,0)),IF(G218="WPI",INDEX('Indexation rate'!D:D,MATCH($E218,'Indexation rate'!$A:$A,0)),IF($G218="PPI - Medical",INDEX('Indexation rate'!E:E,MATCH($E218,'Indexation rate'!$A:$A,0)),0)))/100</f>
        <v>1</v>
      </c>
      <c r="I218" s="90">
        <f t="shared" si="6"/>
        <v>7.3499999999999996E-2</v>
      </c>
      <c r="J218" s="58" t="s">
        <v>282</v>
      </c>
      <c r="K218" s="58" t="s">
        <v>436</v>
      </c>
      <c r="L218" s="58" t="s">
        <v>456</v>
      </c>
      <c r="M218" s="58" t="s">
        <v>62</v>
      </c>
      <c r="N218" s="58"/>
    </row>
    <row r="219" spans="1:14" x14ac:dyDescent="0.35">
      <c r="A219" s="58" t="s">
        <v>432</v>
      </c>
      <c r="B219" s="58" t="s">
        <v>346</v>
      </c>
      <c r="C219" s="58" t="s">
        <v>541</v>
      </c>
      <c r="D219" s="59" t="s">
        <v>542</v>
      </c>
      <c r="E219" s="58">
        <v>2024</v>
      </c>
      <c r="F219" s="60">
        <v>4.0000000000000002E-4</v>
      </c>
      <c r="G219" s="58" t="s">
        <v>58</v>
      </c>
      <c r="H219" s="89">
        <f>IF($G219="CPI",INDEX('Indexation rate'!C:C,MATCH($E219,'Indexation rate'!$A:$A,0)),IF(G219="WPI",INDEX('Indexation rate'!D:D,MATCH($E219,'Indexation rate'!$A:$A,0)),IF($G219="PPI - Medical",INDEX('Indexation rate'!E:E,MATCH($E219,'Indexation rate'!$A:$A,0)),0)))/100</f>
        <v>1</v>
      </c>
      <c r="I219" s="90">
        <f t="shared" si="6"/>
        <v>4.0000000000000002E-4</v>
      </c>
      <c r="J219" s="58" t="s">
        <v>282</v>
      </c>
      <c r="K219" s="58" t="s">
        <v>436</v>
      </c>
      <c r="L219" s="58" t="s">
        <v>456</v>
      </c>
      <c r="M219" s="58" t="s">
        <v>62</v>
      </c>
      <c r="N219" s="58"/>
    </row>
    <row r="220" spans="1:14" x14ac:dyDescent="0.35">
      <c r="A220" s="58" t="s">
        <v>432</v>
      </c>
      <c r="B220" s="58" t="s">
        <v>346</v>
      </c>
      <c r="C220" s="58" t="s">
        <v>543</v>
      </c>
      <c r="D220" s="59" t="s">
        <v>544</v>
      </c>
      <c r="E220" s="58">
        <v>2024</v>
      </c>
      <c r="F220" s="60">
        <v>4.0000000000000002E-4</v>
      </c>
      <c r="G220" s="58" t="s">
        <v>58</v>
      </c>
      <c r="H220" s="89">
        <f>IF($G220="CPI",INDEX('Indexation rate'!C:C,MATCH($E220,'Indexation rate'!$A:$A,0)),IF(G220="WPI",INDEX('Indexation rate'!D:D,MATCH($E220,'Indexation rate'!$A:$A,0)),IF($G220="PPI - Medical",INDEX('Indexation rate'!E:E,MATCH($E220,'Indexation rate'!$A:$A,0)),0)))/100</f>
        <v>1</v>
      </c>
      <c r="I220" s="90">
        <f t="shared" si="6"/>
        <v>4.0000000000000002E-4</v>
      </c>
      <c r="J220" s="58" t="s">
        <v>282</v>
      </c>
      <c r="K220" s="58" t="s">
        <v>436</v>
      </c>
      <c r="L220" s="58" t="s">
        <v>456</v>
      </c>
      <c r="M220" s="58" t="s">
        <v>62</v>
      </c>
      <c r="N220" s="58"/>
    </row>
    <row r="221" spans="1:14" x14ac:dyDescent="0.35">
      <c r="A221" s="58" t="s">
        <v>432</v>
      </c>
      <c r="B221" s="58" t="s">
        <v>346</v>
      </c>
      <c r="C221" s="58" t="s">
        <v>545</v>
      </c>
      <c r="D221" s="59" t="s">
        <v>546</v>
      </c>
      <c r="E221" s="58">
        <v>2024</v>
      </c>
      <c r="F221" s="60">
        <v>5.0000000000000001E-4</v>
      </c>
      <c r="G221" s="58" t="s">
        <v>58</v>
      </c>
      <c r="H221" s="89">
        <f>IF($G221="CPI",INDEX('Indexation rate'!C:C,MATCH($E221,'Indexation rate'!$A:$A,0)),IF(G221="WPI",INDEX('Indexation rate'!D:D,MATCH($E221,'Indexation rate'!$A:$A,0)),IF($G221="PPI - Medical",INDEX('Indexation rate'!E:E,MATCH($E221,'Indexation rate'!$A:$A,0)),0)))/100</f>
        <v>1</v>
      </c>
      <c r="I221" s="90">
        <f t="shared" si="6"/>
        <v>5.0000000000000001E-4</v>
      </c>
      <c r="J221" s="58" t="s">
        <v>282</v>
      </c>
      <c r="K221" s="58" t="s">
        <v>436</v>
      </c>
      <c r="L221" s="58" t="s">
        <v>456</v>
      </c>
      <c r="M221" s="58" t="s">
        <v>62</v>
      </c>
      <c r="N221" s="147"/>
    </row>
    <row r="222" spans="1:14" customFormat="1" ht="15" x14ac:dyDescent="0.35">
      <c r="A222" s="58" t="s">
        <v>432</v>
      </c>
      <c r="B222" s="58" t="s">
        <v>346</v>
      </c>
      <c r="C222" s="58" t="s">
        <v>547</v>
      </c>
      <c r="D222" s="59" t="s">
        <v>548</v>
      </c>
      <c r="E222" s="58">
        <v>2024</v>
      </c>
      <c r="F222" s="60">
        <v>7.000000000000001E-4</v>
      </c>
      <c r="G222" s="58" t="s">
        <v>58</v>
      </c>
      <c r="H222" s="89">
        <f>IF($G222="CPI",INDEX('Indexation rate'!C:C,MATCH($E222,'Indexation rate'!$A:$A,0)),IF(G222="WPI",INDEX('Indexation rate'!D:D,MATCH($E222,'Indexation rate'!$A:$A,0)),IF($G222="PPI - Medical",INDEX('Indexation rate'!E:E,MATCH($E222,'Indexation rate'!$A:$A,0)),0)))/100</f>
        <v>1</v>
      </c>
      <c r="I222" s="90">
        <f t="shared" si="6"/>
        <v>7.000000000000001E-4</v>
      </c>
      <c r="J222" s="58" t="s">
        <v>282</v>
      </c>
      <c r="K222" s="58" t="s">
        <v>436</v>
      </c>
      <c r="L222" s="58" t="s">
        <v>456</v>
      </c>
      <c r="M222" s="58" t="s">
        <v>62</v>
      </c>
      <c r="N222" s="58"/>
    </row>
    <row r="223" spans="1:14" customFormat="1" ht="15" x14ac:dyDescent="0.35">
      <c r="A223" s="58" t="s">
        <v>432</v>
      </c>
      <c r="B223" s="58" t="s">
        <v>346</v>
      </c>
      <c r="C223" s="58" t="s">
        <v>549</v>
      </c>
      <c r="D223" s="59" t="s">
        <v>550</v>
      </c>
      <c r="E223" s="58">
        <v>2024</v>
      </c>
      <c r="F223" s="60">
        <v>7.1999999999999998E-3</v>
      </c>
      <c r="G223" s="58" t="s">
        <v>58</v>
      </c>
      <c r="H223" s="89">
        <f>IF($G223="CPI",INDEX('Indexation rate'!C:C,MATCH($E223,'Indexation rate'!$A:$A,0)),IF(G223="WPI",INDEX('Indexation rate'!D:D,MATCH($E223,'Indexation rate'!$A:$A,0)),IF($G223="PPI - Medical",INDEX('Indexation rate'!E:E,MATCH($E223,'Indexation rate'!$A:$A,0)),0)))/100</f>
        <v>1</v>
      </c>
      <c r="I223" s="90">
        <f t="shared" si="6"/>
        <v>7.1999999999999998E-3</v>
      </c>
      <c r="J223" s="58" t="s">
        <v>282</v>
      </c>
      <c r="K223" s="58" t="s">
        <v>436</v>
      </c>
      <c r="L223" s="58" t="s">
        <v>456</v>
      </c>
      <c r="M223" s="58" t="s">
        <v>62</v>
      </c>
      <c r="N223" s="58"/>
    </row>
    <row r="224" spans="1:14" customFormat="1" ht="15" x14ac:dyDescent="0.35">
      <c r="A224" s="58" t="s">
        <v>432</v>
      </c>
      <c r="B224" s="58" t="s">
        <v>346</v>
      </c>
      <c r="C224" s="58" t="s">
        <v>551</v>
      </c>
      <c r="D224" s="59" t="s">
        <v>552</v>
      </c>
      <c r="E224" s="58">
        <v>2024</v>
      </c>
      <c r="F224" s="60">
        <v>1.8200000000000001E-2</v>
      </c>
      <c r="G224" s="58" t="s">
        <v>58</v>
      </c>
      <c r="H224" s="89">
        <f>IF($G224="CPI",INDEX('Indexation rate'!C:C,MATCH($E224,'Indexation rate'!$A:$A,0)),IF(G224="WPI",INDEX('Indexation rate'!D:D,MATCH($E224,'Indexation rate'!$A:$A,0)),IF($G224="PPI - Medical",INDEX('Indexation rate'!E:E,MATCH($E224,'Indexation rate'!$A:$A,0)),0)))/100</f>
        <v>1</v>
      </c>
      <c r="I224" s="90">
        <f t="shared" si="6"/>
        <v>1.8200000000000001E-2</v>
      </c>
      <c r="J224" s="58" t="s">
        <v>282</v>
      </c>
      <c r="K224" s="58" t="s">
        <v>436</v>
      </c>
      <c r="L224" s="58" t="s">
        <v>456</v>
      </c>
      <c r="M224" s="58" t="s">
        <v>62</v>
      </c>
      <c r="N224" s="58"/>
    </row>
    <row r="225" spans="1:14" customFormat="1" ht="15" x14ac:dyDescent="0.35">
      <c r="A225" s="58" t="s">
        <v>432</v>
      </c>
      <c r="B225" s="58" t="s">
        <v>346</v>
      </c>
      <c r="C225" s="58" t="s">
        <v>553</v>
      </c>
      <c r="D225" s="59" t="s">
        <v>554</v>
      </c>
      <c r="E225" s="58">
        <v>2024</v>
      </c>
      <c r="F225" s="60">
        <v>4.2300000000000004E-2</v>
      </c>
      <c r="G225" s="58" t="s">
        <v>58</v>
      </c>
      <c r="H225" s="89">
        <f>IF($G225="CPI",INDEX('Indexation rate'!C:C,MATCH($E225,'Indexation rate'!$A:$A,0)),IF(G225="WPI",INDEX('Indexation rate'!D:D,MATCH($E225,'Indexation rate'!$A:$A,0)),IF($G225="PPI - Medical",INDEX('Indexation rate'!E:E,MATCH($E225,'Indexation rate'!$A:$A,0)),0)))/100</f>
        <v>1</v>
      </c>
      <c r="I225" s="90">
        <f t="shared" si="6"/>
        <v>4.2300000000000004E-2</v>
      </c>
      <c r="J225" s="58" t="s">
        <v>282</v>
      </c>
      <c r="K225" s="58" t="s">
        <v>436</v>
      </c>
      <c r="L225" s="58" t="s">
        <v>456</v>
      </c>
      <c r="M225" s="58" t="s">
        <v>62</v>
      </c>
      <c r="N225" s="58"/>
    </row>
    <row r="226" spans="1:14" customFormat="1" ht="15" x14ac:dyDescent="0.35">
      <c r="A226" s="58" t="s">
        <v>432</v>
      </c>
      <c r="B226" s="58" t="s">
        <v>346</v>
      </c>
      <c r="C226" s="58" t="s">
        <v>555</v>
      </c>
      <c r="D226" s="59" t="s">
        <v>556</v>
      </c>
      <c r="E226" s="58">
        <v>2024</v>
      </c>
      <c r="F226" s="60">
        <v>1.0186999999999999</v>
      </c>
      <c r="G226" s="58" t="s">
        <v>58</v>
      </c>
      <c r="H226" s="89">
        <f>IF($G226="CPI",INDEX('Indexation rate'!C:C,MATCH($E226,'Indexation rate'!$A:$A,0)),IF(G226="WPI",INDEX('Indexation rate'!D:D,MATCH($E226,'Indexation rate'!$A:$A,0)),IF($G226="PPI - Medical",INDEX('Indexation rate'!E:E,MATCH($E226,'Indexation rate'!$A:$A,0)),0)))/100</f>
        <v>1</v>
      </c>
      <c r="I226" s="90">
        <f t="shared" si="6"/>
        <v>1.0186999999999999</v>
      </c>
      <c r="J226" s="58" t="s">
        <v>282</v>
      </c>
      <c r="K226" s="58" t="s">
        <v>436</v>
      </c>
      <c r="L226" s="58" t="s">
        <v>456</v>
      </c>
      <c r="M226" s="58" t="s">
        <v>62</v>
      </c>
      <c r="N226" s="58"/>
    </row>
    <row r="227" spans="1:14" customFormat="1" ht="15" x14ac:dyDescent="0.35">
      <c r="A227" s="58" t="s">
        <v>432</v>
      </c>
      <c r="B227" s="58" t="s">
        <v>346</v>
      </c>
      <c r="C227" s="58" t="s">
        <v>557</v>
      </c>
      <c r="D227" s="59" t="s">
        <v>558</v>
      </c>
      <c r="E227" s="58">
        <v>2024</v>
      </c>
      <c r="F227" s="60">
        <v>0</v>
      </c>
      <c r="G227" s="58" t="s">
        <v>58</v>
      </c>
      <c r="H227" s="89">
        <f>IF($G227="CPI",INDEX('Indexation rate'!C:C,MATCH($E227,'Indexation rate'!$A:$A,0)),IF(G227="WPI",INDEX('Indexation rate'!D:D,MATCH($E227,'Indexation rate'!$A:$A,0)),IF($G227="PPI - Medical",INDEX('Indexation rate'!E:E,MATCH($E227,'Indexation rate'!$A:$A,0)),0)))/100</f>
        <v>1</v>
      </c>
      <c r="I227" s="90">
        <f t="shared" si="6"/>
        <v>0</v>
      </c>
      <c r="J227" s="58" t="s">
        <v>282</v>
      </c>
      <c r="K227" s="58" t="s">
        <v>436</v>
      </c>
      <c r="L227" s="58" t="s">
        <v>456</v>
      </c>
      <c r="M227" s="58" t="s">
        <v>62</v>
      </c>
      <c r="N227" s="58"/>
    </row>
    <row r="228" spans="1:14" customFormat="1" ht="15" x14ac:dyDescent="0.35">
      <c r="A228" s="58" t="s">
        <v>432</v>
      </c>
      <c r="B228" s="58" t="s">
        <v>346</v>
      </c>
      <c r="C228" s="58" t="s">
        <v>559</v>
      </c>
      <c r="D228" s="59" t="s">
        <v>560</v>
      </c>
      <c r="E228" s="58">
        <v>2024</v>
      </c>
      <c r="F228" s="60">
        <v>0</v>
      </c>
      <c r="G228" s="58" t="s">
        <v>58</v>
      </c>
      <c r="H228" s="89">
        <f>IF($G228="CPI",INDEX('Indexation rate'!C:C,MATCH($E228,'Indexation rate'!$A:$A,0)),IF(G228="WPI",INDEX('Indexation rate'!D:D,MATCH($E228,'Indexation rate'!$A:$A,0)),IF($G228="PPI - Medical",INDEX('Indexation rate'!E:E,MATCH($E228,'Indexation rate'!$A:$A,0)),0)))/100</f>
        <v>1</v>
      </c>
      <c r="I228" s="90">
        <f>F228*H228</f>
        <v>0</v>
      </c>
      <c r="J228" s="58" t="s">
        <v>282</v>
      </c>
      <c r="K228" s="58" t="s">
        <v>436</v>
      </c>
      <c r="L228" s="58" t="s">
        <v>456</v>
      </c>
      <c r="M228" s="58" t="s">
        <v>62</v>
      </c>
      <c r="N228" s="58"/>
    </row>
    <row r="229" spans="1:14" customFormat="1" ht="15" x14ac:dyDescent="0.35">
      <c r="A229" s="58" t="s">
        <v>432</v>
      </c>
      <c r="B229" s="58" t="s">
        <v>346</v>
      </c>
      <c r="C229" s="58" t="s">
        <v>561</v>
      </c>
      <c r="D229" s="59" t="s">
        <v>562</v>
      </c>
      <c r="E229" s="58">
        <v>2024</v>
      </c>
      <c r="F229" s="60">
        <v>0</v>
      </c>
      <c r="G229" s="58" t="s">
        <v>58</v>
      </c>
      <c r="H229" s="89">
        <f>IF($G229="CPI",INDEX('Indexation rate'!C:C,MATCH($E229,'Indexation rate'!$A:$A,0)),IF(G229="WPI",INDEX('Indexation rate'!D:D,MATCH($E229,'Indexation rate'!$A:$A,0)),IF($G229="PPI - Medical",INDEX('Indexation rate'!E:E,MATCH($E229,'Indexation rate'!$A:$A,0)),0)))/100</f>
        <v>1</v>
      </c>
      <c r="I229" s="90">
        <f t="shared" si="6"/>
        <v>0</v>
      </c>
      <c r="J229" s="58" t="s">
        <v>282</v>
      </c>
      <c r="K229" s="58" t="s">
        <v>436</v>
      </c>
      <c r="L229" s="58" t="s">
        <v>456</v>
      </c>
      <c r="M229" s="58" t="s">
        <v>62</v>
      </c>
      <c r="N229" s="58"/>
    </row>
    <row r="230" spans="1:14" customFormat="1" ht="15" x14ac:dyDescent="0.35">
      <c r="A230" s="58" t="s">
        <v>432</v>
      </c>
      <c r="B230" s="58" t="s">
        <v>346</v>
      </c>
      <c r="C230" s="58" t="s">
        <v>563</v>
      </c>
      <c r="D230" s="59" t="s">
        <v>564</v>
      </c>
      <c r="E230" s="58">
        <v>2024</v>
      </c>
      <c r="F230" s="60">
        <v>0</v>
      </c>
      <c r="G230" s="58" t="s">
        <v>58</v>
      </c>
      <c r="H230" s="89">
        <f>IF($G230="CPI",INDEX('Indexation rate'!C:C,MATCH($E230,'Indexation rate'!$A:$A,0)),IF(G230="WPI",INDEX('Indexation rate'!D:D,MATCH($E230,'Indexation rate'!$A:$A,0)),IF($G230="PPI - Medical",INDEX('Indexation rate'!E:E,MATCH($E230,'Indexation rate'!$A:$A,0)),0)))/100</f>
        <v>1</v>
      </c>
      <c r="I230" s="90">
        <f t="shared" si="6"/>
        <v>0</v>
      </c>
      <c r="J230" s="58" t="s">
        <v>282</v>
      </c>
      <c r="K230" s="58" t="s">
        <v>436</v>
      </c>
      <c r="L230" s="58" t="s">
        <v>456</v>
      </c>
      <c r="M230" s="58" t="s">
        <v>62</v>
      </c>
      <c r="N230" s="58"/>
    </row>
    <row r="231" spans="1:14" customFormat="1" ht="15" x14ac:dyDescent="0.35">
      <c r="A231" s="58" t="s">
        <v>432</v>
      </c>
      <c r="B231" s="58" t="s">
        <v>346</v>
      </c>
      <c r="C231" s="58" t="s">
        <v>565</v>
      </c>
      <c r="D231" s="59" t="s">
        <v>566</v>
      </c>
      <c r="E231" s="58">
        <v>2023</v>
      </c>
      <c r="F231" s="60">
        <v>1.32E-2</v>
      </c>
      <c r="G231" s="58" t="s">
        <v>58</v>
      </c>
      <c r="H231" s="89">
        <f>IF($G231="CPI",INDEX('Indexation rate'!C:C,MATCH($E231,'Indexation rate'!$A:$A,0)),IF(G231="WPI",INDEX('Indexation rate'!D:D,MATCH($E231,'Indexation rate'!$A:$A,0)),IF($G231="PPI - Medical",INDEX('Indexation rate'!E:E,MATCH($E231,'Indexation rate'!$A:$A,0)),0)))/100</f>
        <v>1.0380597014925372</v>
      </c>
      <c r="I231" s="90">
        <f t="shared" si="6"/>
        <v>1.3702388059701491E-2</v>
      </c>
      <c r="J231" s="58" t="s">
        <v>282</v>
      </c>
      <c r="K231" s="58" t="s">
        <v>436</v>
      </c>
      <c r="L231" s="58" t="s">
        <v>456</v>
      </c>
      <c r="M231" s="58" t="s">
        <v>77</v>
      </c>
      <c r="N231" s="58"/>
    </row>
    <row r="232" spans="1:14" customFormat="1" ht="15" x14ac:dyDescent="0.35">
      <c r="A232" s="58" t="s">
        <v>432</v>
      </c>
      <c r="B232" s="58" t="s">
        <v>346</v>
      </c>
      <c r="C232" s="58" t="s">
        <v>567</v>
      </c>
      <c r="D232" s="59" t="s">
        <v>568</v>
      </c>
      <c r="E232" s="58">
        <v>2023</v>
      </c>
      <c r="F232" s="60">
        <v>1.44E-2</v>
      </c>
      <c r="G232" s="58" t="s">
        <v>58</v>
      </c>
      <c r="H232" s="89">
        <f>IF($G232="CPI",INDEX('Indexation rate'!C:C,MATCH($E232,'Indexation rate'!$A:$A,0)),IF(G232="WPI",INDEX('Indexation rate'!D:D,MATCH($E232,'Indexation rate'!$A:$A,0)),IF($G232="PPI - Medical",INDEX('Indexation rate'!E:E,MATCH($E232,'Indexation rate'!$A:$A,0)),0)))/100</f>
        <v>1.0380597014925372</v>
      </c>
      <c r="I232" s="90">
        <f t="shared" si="6"/>
        <v>1.4948059701492536E-2</v>
      </c>
      <c r="J232" s="58" t="s">
        <v>282</v>
      </c>
      <c r="K232" s="58" t="s">
        <v>436</v>
      </c>
      <c r="L232" s="58" t="s">
        <v>456</v>
      </c>
      <c r="M232" s="58" t="s">
        <v>77</v>
      </c>
      <c r="N232" s="58"/>
    </row>
    <row r="233" spans="1:14" customFormat="1" ht="15" x14ac:dyDescent="0.35">
      <c r="A233" s="58" t="s">
        <v>432</v>
      </c>
      <c r="B233" s="58" t="s">
        <v>346</v>
      </c>
      <c r="C233" s="58" t="s">
        <v>569</v>
      </c>
      <c r="D233" s="59" t="s">
        <v>570</v>
      </c>
      <c r="E233" s="58">
        <v>2023</v>
      </c>
      <c r="F233" s="60">
        <v>1.5800000000000002E-2</v>
      </c>
      <c r="G233" s="58" t="s">
        <v>58</v>
      </c>
      <c r="H233" s="89">
        <f>IF($G233="CPI",INDEX('Indexation rate'!C:C,MATCH($E233,'Indexation rate'!$A:$A,0)),IF(G233="WPI",INDEX('Indexation rate'!D:D,MATCH($E233,'Indexation rate'!$A:$A,0)),IF($G233="PPI - Medical",INDEX('Indexation rate'!E:E,MATCH($E233,'Indexation rate'!$A:$A,0)),0)))/100</f>
        <v>1.0380597014925372</v>
      </c>
      <c r="I233" s="90">
        <f t="shared" si="6"/>
        <v>1.6401343283582091E-2</v>
      </c>
      <c r="J233" s="58" t="s">
        <v>282</v>
      </c>
      <c r="K233" s="58" t="s">
        <v>436</v>
      </c>
      <c r="L233" s="58" t="s">
        <v>456</v>
      </c>
      <c r="M233" s="58" t="s">
        <v>77</v>
      </c>
      <c r="N233" s="58"/>
    </row>
    <row r="234" spans="1:14" customFormat="1" ht="15" x14ac:dyDescent="0.35">
      <c r="A234" s="58" t="s">
        <v>432</v>
      </c>
      <c r="B234" s="58" t="s">
        <v>346</v>
      </c>
      <c r="C234" s="58" t="s">
        <v>571</v>
      </c>
      <c r="D234" s="59" t="s">
        <v>572</v>
      </c>
      <c r="E234" s="58">
        <v>2023</v>
      </c>
      <c r="F234" s="60">
        <v>2.6800000000000001E-2</v>
      </c>
      <c r="G234" s="58" t="s">
        <v>58</v>
      </c>
      <c r="H234" s="89">
        <f>IF($G234="CPI",INDEX('Indexation rate'!C:C,MATCH($E234,'Indexation rate'!$A:$A,0)),IF(G234="WPI",INDEX('Indexation rate'!D:D,MATCH($E234,'Indexation rate'!$A:$A,0)),IF($G234="PPI - Medical",INDEX('Indexation rate'!E:E,MATCH($E234,'Indexation rate'!$A:$A,0)),0)))/100</f>
        <v>1.0380597014925372</v>
      </c>
      <c r="I234" s="90">
        <f t="shared" si="6"/>
        <v>2.7819999999999998E-2</v>
      </c>
      <c r="J234" s="58" t="s">
        <v>282</v>
      </c>
      <c r="K234" s="58" t="s">
        <v>436</v>
      </c>
      <c r="L234" s="58" t="s">
        <v>456</v>
      </c>
      <c r="M234" s="58" t="s">
        <v>77</v>
      </c>
      <c r="N234" s="58"/>
    </row>
    <row r="235" spans="1:14" customFormat="1" ht="15" x14ac:dyDescent="0.35">
      <c r="A235" s="58" t="s">
        <v>432</v>
      </c>
      <c r="B235" s="58" t="s">
        <v>346</v>
      </c>
      <c r="C235" s="58" t="s">
        <v>573</v>
      </c>
      <c r="D235" s="59" t="s">
        <v>574</v>
      </c>
      <c r="E235" s="58">
        <v>2023</v>
      </c>
      <c r="F235" s="60">
        <v>2.9100000000000001E-2</v>
      </c>
      <c r="G235" s="58" t="s">
        <v>58</v>
      </c>
      <c r="H235" s="89">
        <f>IF($G235="CPI",INDEX('Indexation rate'!C:C,MATCH($E235,'Indexation rate'!$A:$A,0)),IF(G235="WPI",INDEX('Indexation rate'!D:D,MATCH($E235,'Indexation rate'!$A:$A,0)),IF($G235="PPI - Medical",INDEX('Indexation rate'!E:E,MATCH($E235,'Indexation rate'!$A:$A,0)),0)))/100</f>
        <v>1.0380597014925372</v>
      </c>
      <c r="I235" s="90">
        <f t="shared" si="6"/>
        <v>3.0207537313432835E-2</v>
      </c>
      <c r="J235" s="58" t="s">
        <v>282</v>
      </c>
      <c r="K235" s="58" t="s">
        <v>436</v>
      </c>
      <c r="L235" s="58" t="s">
        <v>456</v>
      </c>
      <c r="M235" s="58" t="s">
        <v>77</v>
      </c>
      <c r="N235" s="58"/>
    </row>
    <row r="236" spans="1:14" customFormat="1" ht="15" x14ac:dyDescent="0.35">
      <c r="A236" s="58" t="s">
        <v>432</v>
      </c>
      <c r="B236" s="58" t="s">
        <v>346</v>
      </c>
      <c r="C236" s="58" t="s">
        <v>575</v>
      </c>
      <c r="D236" s="59" t="s">
        <v>576</v>
      </c>
      <c r="E236" s="58">
        <v>2023</v>
      </c>
      <c r="F236" s="60">
        <v>3.1899999999999998E-2</v>
      </c>
      <c r="G236" s="58" t="s">
        <v>58</v>
      </c>
      <c r="H236" s="89">
        <f>IF($G236="CPI",INDEX('Indexation rate'!C:C,MATCH($E236,'Indexation rate'!$A:$A,0)),IF(G236="WPI",INDEX('Indexation rate'!D:D,MATCH($E236,'Indexation rate'!$A:$A,0)),IF($G236="PPI - Medical",INDEX('Indexation rate'!E:E,MATCH($E236,'Indexation rate'!$A:$A,0)),0)))/100</f>
        <v>1.0380597014925372</v>
      </c>
      <c r="I236" s="90">
        <f t="shared" si="6"/>
        <v>3.3114104477611934E-2</v>
      </c>
      <c r="J236" s="58" t="s">
        <v>282</v>
      </c>
      <c r="K236" s="58" t="s">
        <v>436</v>
      </c>
      <c r="L236" s="58" t="s">
        <v>456</v>
      </c>
      <c r="M236" s="58" t="s">
        <v>77</v>
      </c>
      <c r="N236" s="58"/>
    </row>
    <row r="237" spans="1:14" customFormat="1" ht="15" x14ac:dyDescent="0.35">
      <c r="A237" s="58" t="s">
        <v>432</v>
      </c>
      <c r="B237" s="58" t="s">
        <v>346</v>
      </c>
      <c r="C237" s="58" t="s">
        <v>577</v>
      </c>
      <c r="D237" s="59" t="s">
        <v>578</v>
      </c>
      <c r="E237" s="58">
        <v>2023</v>
      </c>
      <c r="F237" s="60">
        <v>0.1235</v>
      </c>
      <c r="G237" s="58" t="s">
        <v>58</v>
      </c>
      <c r="H237" s="89">
        <f>IF($G237="CPI",INDEX('Indexation rate'!C:C,MATCH($E237,'Indexation rate'!$A:$A,0)),IF(G237="WPI",INDEX('Indexation rate'!D:D,MATCH($E237,'Indexation rate'!$A:$A,0)),IF($G237="PPI - Medical",INDEX('Indexation rate'!E:E,MATCH($E237,'Indexation rate'!$A:$A,0)),0)))/100</f>
        <v>1.0380597014925372</v>
      </c>
      <c r="I237" s="90">
        <f t="shared" si="6"/>
        <v>0.12820037313432836</v>
      </c>
      <c r="J237" s="58" t="s">
        <v>282</v>
      </c>
      <c r="K237" s="58" t="s">
        <v>436</v>
      </c>
      <c r="L237" s="58" t="s">
        <v>456</v>
      </c>
      <c r="M237" s="58" t="s">
        <v>77</v>
      </c>
      <c r="N237" s="58"/>
    </row>
    <row r="238" spans="1:14" customFormat="1" ht="15" x14ac:dyDescent="0.35">
      <c r="A238" s="58" t="s">
        <v>432</v>
      </c>
      <c r="B238" s="58" t="s">
        <v>346</v>
      </c>
      <c r="C238" s="58" t="s">
        <v>579</v>
      </c>
      <c r="D238" s="59" t="s">
        <v>580</v>
      </c>
      <c r="E238" s="58">
        <v>2023</v>
      </c>
      <c r="F238" s="60">
        <v>0.1343</v>
      </c>
      <c r="G238" s="58" t="s">
        <v>58</v>
      </c>
      <c r="H238" s="89">
        <f>IF($G238="CPI",INDEX('Indexation rate'!C:C,MATCH($E238,'Indexation rate'!$A:$A,0)),IF(G238="WPI",INDEX('Indexation rate'!D:D,MATCH($E238,'Indexation rate'!$A:$A,0)),IF($G238="PPI - Medical",INDEX('Indexation rate'!E:E,MATCH($E238,'Indexation rate'!$A:$A,0)),0)))/100</f>
        <v>1.0380597014925372</v>
      </c>
      <c r="I238" s="90">
        <f t="shared" si="6"/>
        <v>0.13941141791044775</v>
      </c>
      <c r="J238" s="58" t="s">
        <v>282</v>
      </c>
      <c r="K238" s="58" t="s">
        <v>436</v>
      </c>
      <c r="L238" s="58" t="s">
        <v>456</v>
      </c>
      <c r="M238" s="58" t="s">
        <v>77</v>
      </c>
      <c r="N238" s="58"/>
    </row>
    <row r="239" spans="1:14" customFormat="1" ht="15" x14ac:dyDescent="0.35">
      <c r="A239" s="58" t="s">
        <v>432</v>
      </c>
      <c r="B239" s="58" t="s">
        <v>346</v>
      </c>
      <c r="C239" s="58" t="s">
        <v>581</v>
      </c>
      <c r="D239" s="59" t="s">
        <v>582</v>
      </c>
      <c r="E239" s="58">
        <v>2023</v>
      </c>
      <c r="F239" s="60">
        <v>0.14710000000000001</v>
      </c>
      <c r="G239" s="58" t="s">
        <v>58</v>
      </c>
      <c r="H239" s="89">
        <f>IF($G239="CPI",INDEX('Indexation rate'!C:C,MATCH($E239,'Indexation rate'!$A:$A,0)),IF(G239="WPI",INDEX('Indexation rate'!D:D,MATCH($E239,'Indexation rate'!$A:$A,0)),IF($G239="PPI - Medical",INDEX('Indexation rate'!E:E,MATCH($E239,'Indexation rate'!$A:$A,0)),0)))/100</f>
        <v>1.0380597014925372</v>
      </c>
      <c r="I239" s="90">
        <f t="shared" si="6"/>
        <v>0.15269858208955223</v>
      </c>
      <c r="J239" s="58" t="s">
        <v>282</v>
      </c>
      <c r="K239" s="58" t="s">
        <v>436</v>
      </c>
      <c r="L239" s="58" t="s">
        <v>456</v>
      </c>
      <c r="M239" s="58" t="s">
        <v>77</v>
      </c>
      <c r="N239" s="58"/>
    </row>
    <row r="240" spans="1:14" customFormat="1" ht="15" x14ac:dyDescent="0.35">
      <c r="A240" s="58" t="s">
        <v>432</v>
      </c>
      <c r="B240" s="58" t="s">
        <v>346</v>
      </c>
      <c r="C240" s="58" t="s">
        <v>583</v>
      </c>
      <c r="D240" s="59" t="s">
        <v>584</v>
      </c>
      <c r="E240" s="58">
        <v>2023</v>
      </c>
      <c r="F240" s="60">
        <v>0.28420000000000001</v>
      </c>
      <c r="G240" s="58" t="s">
        <v>58</v>
      </c>
      <c r="H240" s="89">
        <f>IF($G240="CPI",INDEX('Indexation rate'!C:C,MATCH($E240,'Indexation rate'!$A:$A,0)),IF(G240="WPI",INDEX('Indexation rate'!D:D,MATCH($E240,'Indexation rate'!$A:$A,0)),IF($G240="PPI - Medical",INDEX('Indexation rate'!E:E,MATCH($E240,'Indexation rate'!$A:$A,0)),0)))/100</f>
        <v>1.0380597014925372</v>
      </c>
      <c r="I240" s="90">
        <f t="shared" si="6"/>
        <v>0.29501656716417907</v>
      </c>
      <c r="J240" s="58" t="s">
        <v>282</v>
      </c>
      <c r="K240" s="58" t="s">
        <v>436</v>
      </c>
      <c r="L240" s="58" t="s">
        <v>456</v>
      </c>
      <c r="M240" s="58" t="s">
        <v>77</v>
      </c>
      <c r="N240" s="58"/>
    </row>
    <row r="241" spans="1:14" customFormat="1" ht="15" x14ac:dyDescent="0.35">
      <c r="A241" s="58" t="s">
        <v>432</v>
      </c>
      <c r="B241" s="58" t="s">
        <v>346</v>
      </c>
      <c r="C241" s="58" t="s">
        <v>585</v>
      </c>
      <c r="D241" s="59" t="s">
        <v>586</v>
      </c>
      <c r="E241" s="58">
        <v>2023</v>
      </c>
      <c r="F241" s="60">
        <v>0.309</v>
      </c>
      <c r="G241" s="58" t="s">
        <v>58</v>
      </c>
      <c r="H241" s="89">
        <f>IF($G241="CPI",INDEX('Indexation rate'!C:C,MATCH($E241,'Indexation rate'!$A:$A,0)),IF(G241="WPI",INDEX('Indexation rate'!D:D,MATCH($E241,'Indexation rate'!$A:$A,0)),IF($G241="PPI - Medical",INDEX('Indexation rate'!E:E,MATCH($E241,'Indexation rate'!$A:$A,0)),0)))/100</f>
        <v>1.0380597014925372</v>
      </c>
      <c r="I241" s="90">
        <f t="shared" si="6"/>
        <v>0.320760447761194</v>
      </c>
      <c r="J241" s="58" t="s">
        <v>282</v>
      </c>
      <c r="K241" s="58" t="s">
        <v>436</v>
      </c>
      <c r="L241" s="58" t="s">
        <v>456</v>
      </c>
      <c r="M241" s="58" t="s">
        <v>77</v>
      </c>
      <c r="N241" s="58"/>
    </row>
    <row r="242" spans="1:14" customFormat="1" ht="15" x14ac:dyDescent="0.35">
      <c r="A242" s="58" t="s">
        <v>432</v>
      </c>
      <c r="B242" s="58" t="s">
        <v>346</v>
      </c>
      <c r="C242" s="58" t="s">
        <v>587</v>
      </c>
      <c r="D242" s="59" t="s">
        <v>588</v>
      </c>
      <c r="E242" s="58">
        <v>2023</v>
      </c>
      <c r="F242" s="60">
        <v>0.33829999999999999</v>
      </c>
      <c r="G242" s="58" t="s">
        <v>58</v>
      </c>
      <c r="H242" s="89">
        <f>IF($G242="CPI",INDEX('Indexation rate'!C:C,MATCH($E242,'Indexation rate'!$A:$A,0)),IF(G242="WPI",INDEX('Indexation rate'!D:D,MATCH($E242,'Indexation rate'!$A:$A,0)),IF($G242="PPI - Medical",INDEX('Indexation rate'!E:E,MATCH($E242,'Indexation rate'!$A:$A,0)),0)))/100</f>
        <v>1.0380597014925372</v>
      </c>
      <c r="I242" s="90">
        <f t="shared" si="6"/>
        <v>0.35117559701492534</v>
      </c>
      <c r="J242" s="58" t="s">
        <v>282</v>
      </c>
      <c r="K242" s="58" t="s">
        <v>436</v>
      </c>
      <c r="L242" s="58" t="s">
        <v>456</v>
      </c>
      <c r="M242" s="58" t="s">
        <v>77</v>
      </c>
      <c r="N242" s="58"/>
    </row>
    <row r="243" spans="1:14" s="1" customFormat="1" ht="15" x14ac:dyDescent="0.35">
      <c r="A243" s="58" t="s">
        <v>432</v>
      </c>
      <c r="B243" s="58" t="s">
        <v>337</v>
      </c>
      <c r="C243" s="58" t="s">
        <v>589</v>
      </c>
      <c r="D243" s="59" t="s">
        <v>590</v>
      </c>
      <c r="E243" s="58">
        <v>2024</v>
      </c>
      <c r="F243" s="60">
        <v>9295290</v>
      </c>
      <c r="G243" s="58" t="s">
        <v>58</v>
      </c>
      <c r="H243" s="89">
        <f>IF($G243="CPI",INDEX('Indexation rate'!C:C,MATCH($E243,'Indexation rate'!$A:$A,0)),IF(G243="WPI",INDEX('Indexation rate'!D:D,MATCH($E243,'Indexation rate'!$A:$A,0)),IF($G243="PPI - Medical",INDEX('Indexation rate'!E:E,MATCH($E243,'Indexation rate'!$A:$A,0)),0)))/100</f>
        <v>1</v>
      </c>
      <c r="I243" s="90">
        <f t="shared" si="6"/>
        <v>9295290</v>
      </c>
      <c r="J243" s="58" t="s">
        <v>59</v>
      </c>
      <c r="K243" s="58" t="s">
        <v>436</v>
      </c>
      <c r="L243" s="58" t="s">
        <v>61</v>
      </c>
      <c r="M243" s="58" t="s">
        <v>62</v>
      </c>
      <c r="N243" s="58"/>
    </row>
    <row r="244" spans="1:14" s="1" customFormat="1" ht="15" x14ac:dyDescent="0.35">
      <c r="A244" s="58" t="s">
        <v>432</v>
      </c>
      <c r="B244" s="58" t="s">
        <v>337</v>
      </c>
      <c r="C244" s="58" t="s">
        <v>591</v>
      </c>
      <c r="D244" s="59" t="s">
        <v>592</v>
      </c>
      <c r="E244" s="58">
        <v>2024</v>
      </c>
      <c r="F244" s="60">
        <v>535599</v>
      </c>
      <c r="G244" s="58" t="s">
        <v>58</v>
      </c>
      <c r="H244" s="89">
        <f>IF($G244="CPI",INDEX('Indexation rate'!C:C,MATCH($E244,'Indexation rate'!$A:$A,0)),IF(G244="WPI",INDEX('Indexation rate'!D:D,MATCH($E244,'Indexation rate'!$A:$A,0)),IF($G244="PPI - Medical",INDEX('Indexation rate'!E:E,MATCH($E244,'Indexation rate'!$A:$A,0)),0)))/100</f>
        <v>1</v>
      </c>
      <c r="I244" s="90">
        <f t="shared" si="6"/>
        <v>535599</v>
      </c>
      <c r="J244" s="58" t="s">
        <v>59</v>
      </c>
      <c r="K244" s="58" t="s">
        <v>436</v>
      </c>
      <c r="L244" s="58" t="s">
        <v>61</v>
      </c>
      <c r="M244" s="58" t="s">
        <v>62</v>
      </c>
      <c r="N244" s="58"/>
    </row>
    <row r="245" spans="1:14" s="1" customFormat="1" ht="15" x14ac:dyDescent="0.35">
      <c r="A245" s="58" t="s">
        <v>432</v>
      </c>
      <c r="B245" s="58" t="s">
        <v>337</v>
      </c>
      <c r="C245" s="58" t="s">
        <v>593</v>
      </c>
      <c r="D245" s="59" t="s">
        <v>594</v>
      </c>
      <c r="E245" s="58">
        <v>2024</v>
      </c>
      <c r="F245" s="60">
        <v>708618</v>
      </c>
      <c r="G245" s="58" t="s">
        <v>58</v>
      </c>
      <c r="H245" s="89">
        <f>IF($G245="CPI",INDEX('Indexation rate'!C:C,MATCH($E245,'Indexation rate'!$A:$A,0)),IF(G245="WPI",INDEX('Indexation rate'!D:D,MATCH($E245,'Indexation rate'!$A:$A,0)),IF($G245="PPI - Medical",INDEX('Indexation rate'!E:E,MATCH($E245,'Indexation rate'!$A:$A,0)),0)))/100</f>
        <v>1</v>
      </c>
      <c r="I245" s="90">
        <f t="shared" si="6"/>
        <v>708618</v>
      </c>
      <c r="J245" s="58" t="s">
        <v>59</v>
      </c>
      <c r="K245" s="58" t="s">
        <v>436</v>
      </c>
      <c r="L245" s="58" t="s">
        <v>61</v>
      </c>
      <c r="M245" s="58" t="s">
        <v>62</v>
      </c>
      <c r="N245" s="147"/>
    </row>
    <row r="246" spans="1:14" x14ac:dyDescent="0.35">
      <c r="A246" s="58" t="s">
        <v>432</v>
      </c>
      <c r="B246" s="58" t="s">
        <v>337</v>
      </c>
      <c r="C246" s="58" t="s">
        <v>595</v>
      </c>
      <c r="D246" s="59" t="s">
        <v>596</v>
      </c>
      <c r="E246" s="58">
        <v>2024</v>
      </c>
      <c r="F246" s="60">
        <v>82306</v>
      </c>
      <c r="G246" s="58" t="s">
        <v>58</v>
      </c>
      <c r="H246" s="89">
        <f>IF($G246="CPI",INDEX('Indexation rate'!C:C,MATCH($E246,'Indexation rate'!$A:$A,0)),IF(G246="WPI",INDEX('Indexation rate'!D:D,MATCH($E246,'Indexation rate'!$A:$A,0)),IF($G246="PPI - Medical",INDEX('Indexation rate'!E:E,MATCH($E246,'Indexation rate'!$A:$A,0)),0)))/100</f>
        <v>1</v>
      </c>
      <c r="I246" s="90">
        <f t="shared" si="6"/>
        <v>82306</v>
      </c>
      <c r="J246" s="58" t="s">
        <v>59</v>
      </c>
      <c r="K246" s="58" t="s">
        <v>436</v>
      </c>
      <c r="L246" s="58" t="s">
        <v>61</v>
      </c>
      <c r="M246" s="58" t="s">
        <v>62</v>
      </c>
      <c r="N246" s="147"/>
    </row>
    <row r="247" spans="1:14" x14ac:dyDescent="0.35">
      <c r="A247" s="58" t="s">
        <v>432</v>
      </c>
      <c r="B247" s="58" t="s">
        <v>337</v>
      </c>
      <c r="C247" s="58" t="s">
        <v>597</v>
      </c>
      <c r="D247" s="59" t="s">
        <v>598</v>
      </c>
      <c r="E247" s="58">
        <v>2024</v>
      </c>
      <c r="F247" s="60">
        <v>105510</v>
      </c>
      <c r="G247" s="58" t="s">
        <v>58</v>
      </c>
      <c r="H247" s="89">
        <f>IF($G247="CPI",INDEX('Indexation rate'!C:C,MATCH($E247,'Indexation rate'!$A:$A,0)),IF(G247="WPI",INDEX('Indexation rate'!D:D,MATCH($E247,'Indexation rate'!$A:$A,0)),IF($G247="PPI - Medical",INDEX('Indexation rate'!E:E,MATCH($E247,'Indexation rate'!$A:$A,0)),0)))/100</f>
        <v>1</v>
      </c>
      <c r="I247" s="90">
        <f t="shared" si="6"/>
        <v>105510</v>
      </c>
      <c r="J247" s="58" t="s">
        <v>59</v>
      </c>
      <c r="K247" s="58" t="s">
        <v>436</v>
      </c>
      <c r="L247" s="58" t="s">
        <v>61</v>
      </c>
      <c r="M247" s="58" t="s">
        <v>62</v>
      </c>
      <c r="N247" s="147"/>
    </row>
    <row r="248" spans="1:14" x14ac:dyDescent="0.35">
      <c r="A248" s="58" t="s">
        <v>432</v>
      </c>
      <c r="B248" s="58" t="s">
        <v>337</v>
      </c>
      <c r="C248" s="58" t="s">
        <v>599</v>
      </c>
      <c r="D248" s="59" t="s">
        <v>600</v>
      </c>
      <c r="E248" s="58">
        <v>2024</v>
      </c>
      <c r="F248" s="60">
        <v>82306</v>
      </c>
      <c r="G248" s="58" t="s">
        <v>58</v>
      </c>
      <c r="H248" s="89">
        <f>IF($G248="CPI",INDEX('Indexation rate'!C:C,MATCH($E248,'Indexation rate'!$A:$A,0)),IF(G248="WPI",INDEX('Indexation rate'!D:D,MATCH($E248,'Indexation rate'!$A:$A,0)),IF($G248="PPI - Medical",INDEX('Indexation rate'!E:E,MATCH($E248,'Indexation rate'!$A:$A,0)),0)))/100</f>
        <v>1</v>
      </c>
      <c r="I248" s="90">
        <f t="shared" si="6"/>
        <v>82306</v>
      </c>
      <c r="J248" s="58" t="s">
        <v>59</v>
      </c>
      <c r="K248" s="58" t="s">
        <v>436</v>
      </c>
      <c r="L248" s="58" t="s">
        <v>61</v>
      </c>
      <c r="M248" s="58" t="s">
        <v>62</v>
      </c>
      <c r="N248" s="147"/>
    </row>
    <row r="249" spans="1:14" x14ac:dyDescent="0.35">
      <c r="A249" s="58" t="s">
        <v>432</v>
      </c>
      <c r="B249" s="58" t="s">
        <v>337</v>
      </c>
      <c r="C249" s="58" t="s">
        <v>601</v>
      </c>
      <c r="D249" s="59" t="s">
        <v>602</v>
      </c>
      <c r="E249" s="58">
        <v>2024</v>
      </c>
      <c r="F249" s="60">
        <v>105510</v>
      </c>
      <c r="G249" s="58" t="s">
        <v>58</v>
      </c>
      <c r="H249" s="89">
        <f>IF($G249="CPI",INDEX('Indexation rate'!C:C,MATCH($E249,'Indexation rate'!$A:$A,0)),IF(G249="WPI",INDEX('Indexation rate'!D:D,MATCH($E249,'Indexation rate'!$A:$A,0)),IF($G249="PPI - Medical",INDEX('Indexation rate'!E:E,MATCH($E249,'Indexation rate'!$A:$A,0)),0)))/100</f>
        <v>1</v>
      </c>
      <c r="I249" s="90">
        <f t="shared" si="6"/>
        <v>105510</v>
      </c>
      <c r="J249" s="58" t="s">
        <v>59</v>
      </c>
      <c r="K249" s="58" t="s">
        <v>436</v>
      </c>
      <c r="L249" s="58" t="s">
        <v>61</v>
      </c>
      <c r="M249" s="58" t="s">
        <v>62</v>
      </c>
      <c r="N249" s="147"/>
    </row>
    <row r="250" spans="1:14" s="1" customFormat="1" ht="15" x14ac:dyDescent="0.35">
      <c r="A250" s="58" t="s">
        <v>432</v>
      </c>
      <c r="B250" s="58" t="s">
        <v>337</v>
      </c>
      <c r="C250" s="58" t="s">
        <v>603</v>
      </c>
      <c r="D250" s="59" t="s">
        <v>604</v>
      </c>
      <c r="E250" s="58">
        <v>2024</v>
      </c>
      <c r="F250" s="60">
        <v>235646</v>
      </c>
      <c r="G250" s="58" t="s">
        <v>58</v>
      </c>
      <c r="H250" s="89">
        <f>IF($G250="CPI",INDEX('Indexation rate'!C:C,MATCH($E250,'Indexation rate'!$A:$A,0)),IF(G250="WPI",INDEX('Indexation rate'!D:D,MATCH($E250,'Indexation rate'!$A:$A,0)),IF($G250="PPI - Medical",INDEX('Indexation rate'!E:E,MATCH($E250,'Indexation rate'!$A:$A,0)),0)))/100</f>
        <v>1</v>
      </c>
      <c r="I250" s="90">
        <f t="shared" si="6"/>
        <v>235646</v>
      </c>
      <c r="J250" s="58" t="s">
        <v>59</v>
      </c>
      <c r="K250" s="58" t="s">
        <v>436</v>
      </c>
      <c r="L250" s="58" t="s">
        <v>61</v>
      </c>
      <c r="M250" s="58" t="s">
        <v>62</v>
      </c>
      <c r="N250" s="147"/>
    </row>
    <row r="251" spans="1:14" s="1" customFormat="1" ht="15" x14ac:dyDescent="0.35">
      <c r="A251" s="58" t="s">
        <v>432</v>
      </c>
      <c r="B251" s="58" t="s">
        <v>337</v>
      </c>
      <c r="C251" s="58" t="s">
        <v>605</v>
      </c>
      <c r="D251" s="59" t="s">
        <v>606</v>
      </c>
      <c r="E251" s="58">
        <v>2024</v>
      </c>
      <c r="F251" s="60">
        <v>300769</v>
      </c>
      <c r="G251" s="58" t="s">
        <v>58</v>
      </c>
      <c r="H251" s="89">
        <f>IF($G251="CPI",INDEX('Indexation rate'!C:C,MATCH($E251,'Indexation rate'!$A:$A,0)),IF(G251="WPI",INDEX('Indexation rate'!D:D,MATCH($E251,'Indexation rate'!$A:$A,0)),IF($G251="PPI - Medical",INDEX('Indexation rate'!E:E,MATCH($E251,'Indexation rate'!$A:$A,0)),0)))/100</f>
        <v>1</v>
      </c>
      <c r="I251" s="90">
        <f t="shared" si="6"/>
        <v>300769</v>
      </c>
      <c r="J251" s="58" t="s">
        <v>59</v>
      </c>
      <c r="K251" s="58" t="s">
        <v>436</v>
      </c>
      <c r="L251" s="58" t="s">
        <v>61</v>
      </c>
      <c r="M251" s="58" t="s">
        <v>62</v>
      </c>
      <c r="N251" s="147"/>
    </row>
    <row r="252" spans="1:14" x14ac:dyDescent="0.35">
      <c r="A252" s="58" t="s">
        <v>432</v>
      </c>
      <c r="B252" s="58" t="s">
        <v>337</v>
      </c>
      <c r="C252" s="58" t="s">
        <v>607</v>
      </c>
      <c r="D252" s="59" t="s">
        <v>608</v>
      </c>
      <c r="E252" s="58">
        <v>2024</v>
      </c>
      <c r="F252" s="60">
        <v>9363016</v>
      </c>
      <c r="G252" s="58" t="s">
        <v>58</v>
      </c>
      <c r="H252" s="89">
        <f>IF($G252="CPI",INDEX('Indexation rate'!C:C,MATCH($E252,'Indexation rate'!$A:$A,0)),IF(G252="WPI",INDEX('Indexation rate'!D:D,MATCH($E252,'Indexation rate'!$A:$A,0)),IF($G252="PPI - Medical",INDEX('Indexation rate'!E:E,MATCH($E252,'Indexation rate'!$A:$A,0)),0)))/100</f>
        <v>1</v>
      </c>
      <c r="I252" s="90">
        <f t="shared" si="6"/>
        <v>9363016</v>
      </c>
      <c r="J252" s="58" t="s">
        <v>609</v>
      </c>
      <c r="K252" s="58" t="s">
        <v>436</v>
      </c>
      <c r="L252" s="58" t="s">
        <v>61</v>
      </c>
      <c r="M252" s="58" t="s">
        <v>62</v>
      </c>
      <c r="N252" s="147"/>
    </row>
    <row r="253" spans="1:14" x14ac:dyDescent="0.35">
      <c r="A253" s="58" t="s">
        <v>432</v>
      </c>
      <c r="B253" s="58" t="s">
        <v>337</v>
      </c>
      <c r="C253" s="58" t="s">
        <v>610</v>
      </c>
      <c r="D253" s="59" t="s">
        <v>611</v>
      </c>
      <c r="E253" s="58">
        <v>2024</v>
      </c>
      <c r="F253" s="60">
        <v>11081970</v>
      </c>
      <c r="G253" s="58" t="s">
        <v>58</v>
      </c>
      <c r="H253" s="89">
        <f>IF($G253="CPI",INDEX('Indexation rate'!C:C,MATCH($E253,'Indexation rate'!$A:$A,0)),IF(G253="WPI",INDEX('Indexation rate'!D:D,MATCH($E253,'Indexation rate'!$A:$A,0)),IF($G253="PPI - Medical",INDEX('Indexation rate'!E:E,MATCH($E253,'Indexation rate'!$A:$A,0)),0)))/100</f>
        <v>1</v>
      </c>
      <c r="I253" s="90">
        <f t="shared" si="6"/>
        <v>11081970</v>
      </c>
      <c r="J253" s="58" t="s">
        <v>609</v>
      </c>
      <c r="K253" s="58" t="s">
        <v>436</v>
      </c>
      <c r="L253" s="58" t="s">
        <v>61</v>
      </c>
      <c r="M253" s="58" t="s">
        <v>62</v>
      </c>
      <c r="N253" s="147"/>
    </row>
    <row r="254" spans="1:14" x14ac:dyDescent="0.35">
      <c r="A254" s="58" t="s">
        <v>432</v>
      </c>
      <c r="B254" s="58" t="s">
        <v>337</v>
      </c>
      <c r="C254" s="58" t="s">
        <v>612</v>
      </c>
      <c r="D254" s="59" t="s">
        <v>613</v>
      </c>
      <c r="E254" s="58">
        <v>2024</v>
      </c>
      <c r="F254" s="60">
        <v>610137</v>
      </c>
      <c r="G254" s="58" t="s">
        <v>58</v>
      </c>
      <c r="H254" s="89">
        <f>IF($G254="CPI",INDEX('Indexation rate'!C:C,MATCH($E254,'Indexation rate'!$A:$A,0)),IF(G254="WPI",INDEX('Indexation rate'!D:D,MATCH($E254,'Indexation rate'!$A:$A,0)),IF($G254="PPI - Medical",INDEX('Indexation rate'!E:E,MATCH($E254,'Indexation rate'!$A:$A,0)),0)))/100</f>
        <v>1</v>
      </c>
      <c r="I254" s="90">
        <f t="shared" si="6"/>
        <v>610137</v>
      </c>
      <c r="J254" s="58" t="s">
        <v>609</v>
      </c>
      <c r="K254" s="58" t="s">
        <v>436</v>
      </c>
      <c r="L254" s="58" t="s">
        <v>61</v>
      </c>
      <c r="M254" s="58" t="s">
        <v>62</v>
      </c>
      <c r="N254" s="147"/>
    </row>
    <row r="255" spans="1:14" x14ac:dyDescent="0.35">
      <c r="A255" s="58" t="s">
        <v>432</v>
      </c>
      <c r="B255" s="58" t="s">
        <v>337</v>
      </c>
      <c r="C255" s="58" t="s">
        <v>614</v>
      </c>
      <c r="D255" s="59" t="s">
        <v>615</v>
      </c>
      <c r="E255" s="58">
        <v>2024</v>
      </c>
      <c r="F255" s="60">
        <v>841092</v>
      </c>
      <c r="G255" s="58" t="s">
        <v>58</v>
      </c>
      <c r="H255" s="89">
        <f>IF($G255="CPI",INDEX('Indexation rate'!C:C,MATCH($E255,'Indexation rate'!$A:$A,0)),IF(G255="WPI",INDEX('Indexation rate'!D:D,MATCH($E255,'Indexation rate'!$A:$A,0)),IF($G255="PPI - Medical",INDEX('Indexation rate'!E:E,MATCH($E255,'Indexation rate'!$A:$A,0)),0)))/100</f>
        <v>1</v>
      </c>
      <c r="I255" s="90">
        <f t="shared" si="6"/>
        <v>841092</v>
      </c>
      <c r="J255" s="58" t="s">
        <v>609</v>
      </c>
      <c r="K255" s="58" t="s">
        <v>436</v>
      </c>
      <c r="L255" s="58" t="s">
        <v>61</v>
      </c>
      <c r="M255" s="58" t="s">
        <v>62</v>
      </c>
      <c r="N255" s="147"/>
    </row>
    <row r="256" spans="1:14" x14ac:dyDescent="0.35">
      <c r="A256" s="58" t="s">
        <v>432</v>
      </c>
      <c r="B256" s="58" t="s">
        <v>337</v>
      </c>
      <c r="C256" s="58" t="s">
        <v>616</v>
      </c>
      <c r="D256" s="59" t="s">
        <v>617</v>
      </c>
      <c r="E256" s="58">
        <v>2024</v>
      </c>
      <c r="F256" s="60">
        <v>102412</v>
      </c>
      <c r="G256" s="58" t="s">
        <v>58</v>
      </c>
      <c r="H256" s="89">
        <f>IF($G256="CPI",INDEX('Indexation rate'!C:C,MATCH($E256,'Indexation rate'!$A:$A,0)),IF(G256="WPI",INDEX('Indexation rate'!D:D,MATCH($E256,'Indexation rate'!$A:$A,0)),IF($G256="PPI - Medical",INDEX('Indexation rate'!E:E,MATCH($E256,'Indexation rate'!$A:$A,0)),0)))/100</f>
        <v>1</v>
      </c>
      <c r="I256" s="90">
        <f t="shared" si="6"/>
        <v>102412</v>
      </c>
      <c r="J256" s="58" t="s">
        <v>609</v>
      </c>
      <c r="K256" s="58" t="s">
        <v>436</v>
      </c>
      <c r="L256" s="58" t="s">
        <v>61</v>
      </c>
      <c r="M256" s="58" t="s">
        <v>62</v>
      </c>
      <c r="N256" s="147"/>
    </row>
    <row r="257" spans="1:14" x14ac:dyDescent="0.35">
      <c r="A257" s="58" t="s">
        <v>432</v>
      </c>
      <c r="B257" s="58" t="s">
        <v>337</v>
      </c>
      <c r="C257" s="58" t="s">
        <v>618</v>
      </c>
      <c r="D257" s="59" t="s">
        <v>619</v>
      </c>
      <c r="E257" s="58">
        <v>2024</v>
      </c>
      <c r="F257" s="60">
        <v>135159</v>
      </c>
      <c r="G257" s="58" t="s">
        <v>58</v>
      </c>
      <c r="H257" s="89">
        <f>IF($G257="CPI",INDEX('Indexation rate'!C:C,MATCH($E257,'Indexation rate'!$A:$A,0)),IF(G257="WPI",INDEX('Indexation rate'!D:D,MATCH($E257,'Indexation rate'!$A:$A,0)),IF($G257="PPI - Medical",INDEX('Indexation rate'!E:E,MATCH($E257,'Indexation rate'!$A:$A,0)),0)))/100</f>
        <v>1</v>
      </c>
      <c r="I257" s="90">
        <f t="shared" ref="I257:I284" si="7">F257*H257</f>
        <v>135159</v>
      </c>
      <c r="J257" s="58" t="s">
        <v>609</v>
      </c>
      <c r="K257" s="58" t="s">
        <v>436</v>
      </c>
      <c r="L257" s="58" t="s">
        <v>61</v>
      </c>
      <c r="M257" s="58" t="s">
        <v>62</v>
      </c>
      <c r="N257" s="147"/>
    </row>
    <row r="258" spans="1:14" x14ac:dyDescent="0.35">
      <c r="A258" s="58" t="s">
        <v>432</v>
      </c>
      <c r="B258" s="58" t="s">
        <v>337</v>
      </c>
      <c r="C258" s="58" t="s">
        <v>620</v>
      </c>
      <c r="D258" s="59" t="s">
        <v>621</v>
      </c>
      <c r="E258" s="58">
        <v>2024</v>
      </c>
      <c r="F258" s="60">
        <v>94120</v>
      </c>
      <c r="G258" s="58" t="s">
        <v>58</v>
      </c>
      <c r="H258" s="89">
        <f>IF($G258="CPI",INDEX('Indexation rate'!C:C,MATCH($E258,'Indexation rate'!$A:$A,0)),IF(G258="WPI",INDEX('Indexation rate'!D:D,MATCH($E258,'Indexation rate'!$A:$A,0)),IF($G258="PPI - Medical",INDEX('Indexation rate'!E:E,MATCH($E258,'Indexation rate'!$A:$A,0)),0)))/100</f>
        <v>1</v>
      </c>
      <c r="I258" s="90">
        <f t="shared" si="7"/>
        <v>94120</v>
      </c>
      <c r="J258" s="58" t="s">
        <v>609</v>
      </c>
      <c r="K258" s="58" t="s">
        <v>436</v>
      </c>
      <c r="L258" s="58" t="s">
        <v>61</v>
      </c>
      <c r="M258" s="58" t="s">
        <v>62</v>
      </c>
      <c r="N258" s="147"/>
    </row>
    <row r="259" spans="1:14" x14ac:dyDescent="0.35">
      <c r="A259" s="58" t="s">
        <v>432</v>
      </c>
      <c r="B259" s="58" t="s">
        <v>337</v>
      </c>
      <c r="C259" s="58" t="s">
        <v>622</v>
      </c>
      <c r="D259" s="59" t="s">
        <v>623</v>
      </c>
      <c r="E259" s="58">
        <v>2024</v>
      </c>
      <c r="F259" s="60">
        <v>124207</v>
      </c>
      <c r="G259" s="58" t="s">
        <v>58</v>
      </c>
      <c r="H259" s="89">
        <f>IF($G259="CPI",INDEX('Indexation rate'!C:C,MATCH($E259,'Indexation rate'!$A:$A,0)),IF(G259="WPI",INDEX('Indexation rate'!D:D,MATCH($E259,'Indexation rate'!$A:$A,0)),IF($G259="PPI - Medical",INDEX('Indexation rate'!E:E,MATCH($E259,'Indexation rate'!$A:$A,0)),0)))/100</f>
        <v>1</v>
      </c>
      <c r="I259" s="90">
        <f t="shared" si="7"/>
        <v>124207</v>
      </c>
      <c r="J259" s="58" t="s">
        <v>609</v>
      </c>
      <c r="K259" s="58" t="s">
        <v>436</v>
      </c>
      <c r="L259" s="58" t="s">
        <v>61</v>
      </c>
      <c r="M259" s="58" t="s">
        <v>62</v>
      </c>
      <c r="N259" s="147"/>
    </row>
    <row r="260" spans="1:14" x14ac:dyDescent="0.35">
      <c r="A260" s="58" t="s">
        <v>432</v>
      </c>
      <c r="B260" s="58" t="s">
        <v>337</v>
      </c>
      <c r="C260" s="58" t="s">
        <v>624</v>
      </c>
      <c r="D260" s="59" t="s">
        <v>625</v>
      </c>
      <c r="E260" s="58">
        <v>2024</v>
      </c>
      <c r="F260" s="60">
        <v>213029</v>
      </c>
      <c r="G260" s="58" t="s">
        <v>58</v>
      </c>
      <c r="H260" s="89">
        <f>IF($G260="CPI",INDEX('Indexation rate'!C:C,MATCH($E260,'Indexation rate'!$A:$A,0)),IF(G260="WPI",INDEX('Indexation rate'!D:D,MATCH($E260,'Indexation rate'!$A:$A,0)),IF($G260="PPI - Medical",INDEX('Indexation rate'!E:E,MATCH($E260,'Indexation rate'!$A:$A,0)),0)))/100</f>
        <v>1</v>
      </c>
      <c r="I260" s="90">
        <f t="shared" si="7"/>
        <v>213029</v>
      </c>
      <c r="J260" s="58" t="s">
        <v>609</v>
      </c>
      <c r="K260" s="58" t="s">
        <v>436</v>
      </c>
      <c r="L260" s="58" t="s">
        <v>61</v>
      </c>
      <c r="M260" s="58" t="s">
        <v>62</v>
      </c>
      <c r="N260" s="147"/>
    </row>
    <row r="261" spans="1:14" x14ac:dyDescent="0.35">
      <c r="A261" s="58" t="s">
        <v>432</v>
      </c>
      <c r="B261" s="58" t="s">
        <v>337</v>
      </c>
      <c r="C261" s="58" t="s">
        <v>626</v>
      </c>
      <c r="D261" s="59" t="s">
        <v>627</v>
      </c>
      <c r="E261" s="58">
        <v>2024</v>
      </c>
      <c r="F261" s="60">
        <v>291978</v>
      </c>
      <c r="G261" s="58" t="s">
        <v>58</v>
      </c>
      <c r="H261" s="89">
        <f>IF($G261="CPI",INDEX('Indexation rate'!C:C,MATCH($E261,'Indexation rate'!$A:$A,0)),IF(G261="WPI",INDEX('Indexation rate'!D:D,MATCH($E261,'Indexation rate'!$A:$A,0)),IF($G261="PPI - Medical",INDEX('Indexation rate'!E:E,MATCH($E261,'Indexation rate'!$A:$A,0)),0)))/100</f>
        <v>1</v>
      </c>
      <c r="I261" s="90">
        <f t="shared" si="7"/>
        <v>291978</v>
      </c>
      <c r="J261" s="58" t="s">
        <v>609</v>
      </c>
      <c r="K261" s="58" t="s">
        <v>436</v>
      </c>
      <c r="L261" s="58" t="s">
        <v>61</v>
      </c>
      <c r="M261" s="58" t="s">
        <v>62</v>
      </c>
      <c r="N261" s="147"/>
    </row>
    <row r="262" spans="1:14" s="1" customFormat="1" ht="15" x14ac:dyDescent="0.35">
      <c r="A262" s="58" t="s">
        <v>432</v>
      </c>
      <c r="B262" s="58" t="s">
        <v>337</v>
      </c>
      <c r="C262" s="58" t="s">
        <v>628</v>
      </c>
      <c r="D262" s="59" t="s">
        <v>629</v>
      </c>
      <c r="E262" s="58">
        <v>2024</v>
      </c>
      <c r="F262" s="60">
        <v>12476</v>
      </c>
      <c r="G262" s="58" t="s">
        <v>58</v>
      </c>
      <c r="H262" s="89">
        <f>IF($G262="CPI",INDEX('Indexation rate'!C:C,MATCH($E262,'Indexation rate'!$A:$A,0)),IF(G262="WPI",INDEX('Indexation rate'!D:D,MATCH($E262,'Indexation rate'!$A:$A,0)),IF($G262="PPI - Medical",INDEX('Indexation rate'!E:E,MATCH($E262,'Indexation rate'!$A:$A,0)),0)))/100</f>
        <v>1</v>
      </c>
      <c r="I262" s="90">
        <f t="shared" si="7"/>
        <v>12476</v>
      </c>
      <c r="J262" s="58" t="s">
        <v>609</v>
      </c>
      <c r="K262" s="58" t="s">
        <v>436</v>
      </c>
      <c r="L262" s="58" t="s">
        <v>61</v>
      </c>
      <c r="M262" s="58" t="s">
        <v>62</v>
      </c>
      <c r="N262" s="147"/>
    </row>
    <row r="263" spans="1:14" s="1" customFormat="1" ht="15" x14ac:dyDescent="0.35">
      <c r="A263" s="58" t="s">
        <v>432</v>
      </c>
      <c r="B263" s="58" t="s">
        <v>432</v>
      </c>
      <c r="C263" s="58" t="s">
        <v>630</v>
      </c>
      <c r="D263" s="59" t="s">
        <v>631</v>
      </c>
      <c r="E263" s="58">
        <v>2024</v>
      </c>
      <c r="F263" s="60">
        <v>34.96</v>
      </c>
      <c r="G263" s="58" t="s">
        <v>85</v>
      </c>
      <c r="H263" s="89">
        <f>IF($G263="CPI",INDEX('Indexation rate'!C:C,MATCH($E263,'Indexation rate'!$A:$A,0)),IF(G263="WPI",INDEX('Indexation rate'!D:D,MATCH($E263,'Indexation rate'!$A:$A,0)),IF($G263="PPI - Medical",INDEX('Indexation rate'!E:E,MATCH($E263,'Indexation rate'!$A:$A,0)),0)))/100</f>
        <v>1</v>
      </c>
      <c r="I263" s="90">
        <f t="shared" si="7"/>
        <v>34.96</v>
      </c>
      <c r="J263" s="58" t="s">
        <v>632</v>
      </c>
      <c r="K263" s="58" t="s">
        <v>436</v>
      </c>
      <c r="L263" s="58" t="s">
        <v>61</v>
      </c>
      <c r="M263" s="58" t="s">
        <v>77</v>
      </c>
      <c r="N263" s="147"/>
    </row>
    <row r="264" spans="1:14" s="1" customFormat="1" ht="15" x14ac:dyDescent="0.35">
      <c r="A264" s="58" t="s">
        <v>432</v>
      </c>
      <c r="B264" s="58" t="s">
        <v>432</v>
      </c>
      <c r="C264" s="58" t="s">
        <v>633</v>
      </c>
      <c r="D264" s="59" t="s">
        <v>634</v>
      </c>
      <c r="E264" s="58">
        <v>2024</v>
      </c>
      <c r="F264" s="60">
        <v>36.03</v>
      </c>
      <c r="G264" s="58" t="s">
        <v>85</v>
      </c>
      <c r="H264" s="89">
        <f>IF($G264="CPI",INDEX('Indexation rate'!C:C,MATCH($E264,'Indexation rate'!$A:$A,0)),IF(G264="WPI",INDEX('Indexation rate'!D:D,MATCH($E264,'Indexation rate'!$A:$A,0)),IF($G264="PPI - Medical",INDEX('Indexation rate'!E:E,MATCH($E264,'Indexation rate'!$A:$A,0)),0)))/100</f>
        <v>1</v>
      </c>
      <c r="I264" s="90">
        <f t="shared" si="7"/>
        <v>36.03</v>
      </c>
      <c r="J264" s="58" t="s">
        <v>632</v>
      </c>
      <c r="K264" s="58" t="s">
        <v>436</v>
      </c>
      <c r="L264" s="58" t="s">
        <v>61</v>
      </c>
      <c r="M264" s="58" t="s">
        <v>77</v>
      </c>
      <c r="N264" s="147"/>
    </row>
    <row r="265" spans="1:14" s="1" customFormat="1" ht="15" x14ac:dyDescent="0.35">
      <c r="A265" s="58" t="s">
        <v>432</v>
      </c>
      <c r="B265" s="58" t="s">
        <v>432</v>
      </c>
      <c r="C265" s="58" t="s">
        <v>635</v>
      </c>
      <c r="D265" s="59" t="s">
        <v>636</v>
      </c>
      <c r="E265" s="58">
        <v>2024</v>
      </c>
      <c r="F265" s="60">
        <v>1.01</v>
      </c>
      <c r="G265" s="58" t="s">
        <v>85</v>
      </c>
      <c r="H265" s="89">
        <f>IF($G265="CPI",INDEX('Indexation rate'!C:C,MATCH($E265,'Indexation rate'!$A:$A,0)),IF(G265="WPI",INDEX('Indexation rate'!D:D,MATCH($E265,'Indexation rate'!$A:$A,0)),IF($G265="PPI - Medical",INDEX('Indexation rate'!E:E,MATCH($E265,'Indexation rate'!$A:$A,0)),0)))/100</f>
        <v>1</v>
      </c>
      <c r="I265" s="90">
        <f t="shared" si="7"/>
        <v>1.01</v>
      </c>
      <c r="J265" s="58" t="s">
        <v>637</v>
      </c>
      <c r="K265" s="58" t="s">
        <v>436</v>
      </c>
      <c r="L265" s="58" t="s">
        <v>61</v>
      </c>
      <c r="M265" s="58" t="s">
        <v>77</v>
      </c>
      <c r="N265" s="147"/>
    </row>
    <row r="266" spans="1:14" s="1" customFormat="1" ht="15" x14ac:dyDescent="0.35">
      <c r="A266" s="58" t="s">
        <v>432</v>
      </c>
      <c r="B266" s="58" t="s">
        <v>432</v>
      </c>
      <c r="C266" s="58" t="s">
        <v>638</v>
      </c>
      <c r="D266" s="59" t="s">
        <v>639</v>
      </c>
      <c r="E266" s="58">
        <v>2024</v>
      </c>
      <c r="F266" s="60">
        <v>9.3699999999999992</v>
      </c>
      <c r="G266" s="58" t="s">
        <v>85</v>
      </c>
      <c r="H266" s="89">
        <f>IF($G266="CPI",INDEX('Indexation rate'!C:C,MATCH($E266,'Indexation rate'!$A:$A,0)),IF(G266="WPI",INDEX('Indexation rate'!D:D,MATCH($E266,'Indexation rate'!$A:$A,0)),IF($G266="PPI - Medical",INDEX('Indexation rate'!E:E,MATCH($E266,'Indexation rate'!$A:$A,0)),0)))/100</f>
        <v>1</v>
      </c>
      <c r="I266" s="90">
        <f t="shared" si="7"/>
        <v>9.3699999999999992</v>
      </c>
      <c r="J266" s="58" t="s">
        <v>637</v>
      </c>
      <c r="K266" s="58" t="s">
        <v>436</v>
      </c>
      <c r="L266" s="58" t="s">
        <v>61</v>
      </c>
      <c r="M266" s="58" t="s">
        <v>77</v>
      </c>
      <c r="N266" s="147"/>
    </row>
    <row r="267" spans="1:14" s="1" customFormat="1" ht="15" x14ac:dyDescent="0.35">
      <c r="A267" s="58" t="s">
        <v>432</v>
      </c>
      <c r="B267" s="58" t="s">
        <v>432</v>
      </c>
      <c r="C267" s="58" t="s">
        <v>640</v>
      </c>
      <c r="D267" s="59" t="s">
        <v>641</v>
      </c>
      <c r="E267" s="58">
        <v>2024</v>
      </c>
      <c r="F267" s="60">
        <v>1.98</v>
      </c>
      <c r="G267" s="58" t="s">
        <v>85</v>
      </c>
      <c r="H267" s="89">
        <f>IF($G267="CPI",INDEX('Indexation rate'!C:C,MATCH($E267,'Indexation rate'!$A:$A,0)),IF(G267="WPI",INDEX('Indexation rate'!D:D,MATCH($E267,'Indexation rate'!$A:$A,0)),IF($G267="PPI - Medical",INDEX('Indexation rate'!E:E,MATCH($E267,'Indexation rate'!$A:$A,0)),0)))/100</f>
        <v>1</v>
      </c>
      <c r="I267" s="90">
        <f t="shared" si="7"/>
        <v>1.98</v>
      </c>
      <c r="J267" s="58" t="s">
        <v>637</v>
      </c>
      <c r="K267" s="58" t="s">
        <v>436</v>
      </c>
      <c r="L267" s="58" t="s">
        <v>61</v>
      </c>
      <c r="M267" s="58" t="s">
        <v>77</v>
      </c>
      <c r="N267" s="147"/>
    </row>
    <row r="268" spans="1:14" s="1" customFormat="1" ht="15" x14ac:dyDescent="0.35">
      <c r="A268" s="58" t="s">
        <v>432</v>
      </c>
      <c r="B268" s="58" t="s">
        <v>432</v>
      </c>
      <c r="C268" s="58" t="s">
        <v>642</v>
      </c>
      <c r="D268" s="59" t="s">
        <v>643</v>
      </c>
      <c r="E268" s="58">
        <v>2024</v>
      </c>
      <c r="F268" s="60">
        <v>18.420000000000002</v>
      </c>
      <c r="G268" s="58" t="s">
        <v>85</v>
      </c>
      <c r="H268" s="89">
        <f>IF($G268="CPI",INDEX('Indexation rate'!C:C,MATCH($E268,'Indexation rate'!$A:$A,0)),IF(G268="WPI",INDEX('Indexation rate'!D:D,MATCH($E268,'Indexation rate'!$A:$A,0)),IF($G268="PPI - Medical",INDEX('Indexation rate'!E:E,MATCH($E268,'Indexation rate'!$A:$A,0)),0)))/100</f>
        <v>1</v>
      </c>
      <c r="I268" s="90">
        <f t="shared" si="7"/>
        <v>18.420000000000002</v>
      </c>
      <c r="J268" s="58" t="s">
        <v>637</v>
      </c>
      <c r="K268" s="58" t="s">
        <v>436</v>
      </c>
      <c r="L268" s="58" t="s">
        <v>61</v>
      </c>
      <c r="M268" s="58" t="s">
        <v>77</v>
      </c>
      <c r="N268" s="147"/>
    </row>
    <row r="269" spans="1:14" s="1" customFormat="1" ht="15" x14ac:dyDescent="0.35">
      <c r="A269" s="58" t="s">
        <v>432</v>
      </c>
      <c r="B269" s="58" t="s">
        <v>432</v>
      </c>
      <c r="C269" s="58" t="s">
        <v>644</v>
      </c>
      <c r="D269" s="59" t="s">
        <v>645</v>
      </c>
      <c r="E269" s="58">
        <v>2024</v>
      </c>
      <c r="F269" s="60">
        <v>0.23</v>
      </c>
      <c r="G269" s="58" t="s">
        <v>85</v>
      </c>
      <c r="H269" s="89">
        <f>IF($G269="CPI",INDEX('Indexation rate'!C:C,MATCH($E269,'Indexation rate'!$A:$A,0)),IF(G269="WPI",INDEX('Indexation rate'!D:D,MATCH($E269,'Indexation rate'!$A:$A,0)),IF($G269="PPI - Medical",INDEX('Indexation rate'!E:E,MATCH($E269,'Indexation rate'!$A:$A,0)),0)))/100</f>
        <v>1</v>
      </c>
      <c r="I269" s="90">
        <f t="shared" si="7"/>
        <v>0.23</v>
      </c>
      <c r="J269" s="58" t="s">
        <v>632</v>
      </c>
      <c r="K269" s="58" t="s">
        <v>436</v>
      </c>
      <c r="L269" s="58" t="s">
        <v>61</v>
      </c>
      <c r="M269" s="58" t="s">
        <v>77</v>
      </c>
      <c r="N269" s="147"/>
    </row>
    <row r="270" spans="1:14" s="1" customFormat="1" ht="15" x14ac:dyDescent="0.35">
      <c r="A270" s="58" t="s">
        <v>432</v>
      </c>
      <c r="B270" s="58" t="s">
        <v>432</v>
      </c>
      <c r="C270" s="58" t="s">
        <v>646</v>
      </c>
      <c r="D270" s="59" t="s">
        <v>647</v>
      </c>
      <c r="E270" s="58">
        <v>2024</v>
      </c>
      <c r="F270" s="60">
        <v>0.74</v>
      </c>
      <c r="G270" s="58" t="s">
        <v>85</v>
      </c>
      <c r="H270" s="89">
        <f>IF($G270="CPI",INDEX('Indexation rate'!C:C,MATCH($E270,'Indexation rate'!$A:$A,0)),IF(G270="WPI",INDEX('Indexation rate'!D:D,MATCH($E270,'Indexation rate'!$A:$A,0)),IF($G270="PPI - Medical",INDEX('Indexation rate'!E:E,MATCH($E270,'Indexation rate'!$A:$A,0)),0)))/100</f>
        <v>1</v>
      </c>
      <c r="I270" s="90">
        <f t="shared" si="7"/>
        <v>0.74</v>
      </c>
      <c r="J270" s="58" t="s">
        <v>632</v>
      </c>
      <c r="K270" s="58" t="s">
        <v>436</v>
      </c>
      <c r="L270" s="58" t="s">
        <v>61</v>
      </c>
      <c r="M270" s="58" t="s">
        <v>77</v>
      </c>
      <c r="N270" s="147"/>
    </row>
    <row r="271" spans="1:14" s="1" customFormat="1" ht="15" x14ac:dyDescent="0.35">
      <c r="A271" s="58" t="s">
        <v>432</v>
      </c>
      <c r="B271" s="58" t="s">
        <v>432</v>
      </c>
      <c r="C271" s="58" t="s">
        <v>648</v>
      </c>
      <c r="D271" s="59" t="s">
        <v>649</v>
      </c>
      <c r="E271" s="58">
        <v>2024</v>
      </c>
      <c r="F271" s="60">
        <v>0.39</v>
      </c>
      <c r="G271" s="58" t="s">
        <v>85</v>
      </c>
      <c r="H271" s="89">
        <f>IF($G271="CPI",INDEX('Indexation rate'!C:C,MATCH($E271,'Indexation rate'!$A:$A,0)),IF(G271="WPI",INDEX('Indexation rate'!D:D,MATCH($E271,'Indexation rate'!$A:$A,0)),IF($G271="PPI - Medical",INDEX('Indexation rate'!E:E,MATCH($E271,'Indexation rate'!$A:$A,0)),0)))/100</f>
        <v>1</v>
      </c>
      <c r="I271" s="90">
        <f t="shared" si="7"/>
        <v>0.39</v>
      </c>
      <c r="J271" s="58" t="s">
        <v>632</v>
      </c>
      <c r="K271" s="58" t="s">
        <v>436</v>
      </c>
      <c r="L271" s="58" t="s">
        <v>61</v>
      </c>
      <c r="M271" s="58" t="s">
        <v>77</v>
      </c>
      <c r="N271" s="147"/>
    </row>
    <row r="272" spans="1:14" s="1" customFormat="1" ht="15" x14ac:dyDescent="0.35">
      <c r="A272" s="58" t="s">
        <v>432</v>
      </c>
      <c r="B272" s="58" t="s">
        <v>432</v>
      </c>
      <c r="C272" s="58" t="s">
        <v>650</v>
      </c>
      <c r="D272" s="59" t="s">
        <v>651</v>
      </c>
      <c r="E272" s="58">
        <v>2024</v>
      </c>
      <c r="F272" s="60">
        <v>0.4</v>
      </c>
      <c r="G272" s="58" t="s">
        <v>85</v>
      </c>
      <c r="H272" s="89">
        <f>IF($G272="CPI",INDEX('Indexation rate'!C:C,MATCH($E272,'Indexation rate'!$A:$A,0)),IF(G272="WPI",INDEX('Indexation rate'!D:D,MATCH($E272,'Indexation rate'!$A:$A,0)),IF($G272="PPI - Medical",INDEX('Indexation rate'!E:E,MATCH($E272,'Indexation rate'!$A:$A,0)),0)))/100</f>
        <v>1</v>
      </c>
      <c r="I272" s="90">
        <f t="shared" si="7"/>
        <v>0.4</v>
      </c>
      <c r="J272" s="58" t="s">
        <v>632</v>
      </c>
      <c r="K272" s="58" t="s">
        <v>436</v>
      </c>
      <c r="L272" s="58" t="s">
        <v>61</v>
      </c>
      <c r="M272" s="58" t="s">
        <v>77</v>
      </c>
      <c r="N272" s="147"/>
    </row>
    <row r="273" spans="1:14" s="1" customFormat="1" ht="15" x14ac:dyDescent="0.35">
      <c r="A273" s="58" t="s">
        <v>432</v>
      </c>
      <c r="B273" s="58" t="s">
        <v>432</v>
      </c>
      <c r="C273" s="58" t="s">
        <v>635</v>
      </c>
      <c r="D273" s="59" t="s">
        <v>636</v>
      </c>
      <c r="E273" s="58">
        <v>2024</v>
      </c>
      <c r="F273" s="60">
        <v>0.01</v>
      </c>
      <c r="G273" s="58" t="s">
        <v>85</v>
      </c>
      <c r="H273" s="89">
        <f>IF($G273="CPI",INDEX('Indexation rate'!C:C,MATCH($E273,'Indexation rate'!$A:$A,0)),IF(G273="WPI",INDEX('Indexation rate'!D:D,MATCH($E273,'Indexation rate'!$A:$A,0)),IF($G273="PPI - Medical",INDEX('Indexation rate'!E:E,MATCH($E273,'Indexation rate'!$A:$A,0)),0)))/100</f>
        <v>1</v>
      </c>
      <c r="I273" s="90">
        <f t="shared" si="7"/>
        <v>0.01</v>
      </c>
      <c r="J273" s="58" t="s">
        <v>637</v>
      </c>
      <c r="K273" s="58" t="s">
        <v>436</v>
      </c>
      <c r="L273" s="58" t="s">
        <v>61</v>
      </c>
      <c r="M273" s="58" t="s">
        <v>77</v>
      </c>
      <c r="N273" s="147"/>
    </row>
    <row r="274" spans="1:14" s="1" customFormat="1" ht="15" x14ac:dyDescent="0.35">
      <c r="A274" s="58" t="s">
        <v>432</v>
      </c>
      <c r="B274" s="58" t="s">
        <v>432</v>
      </c>
      <c r="C274" s="58" t="s">
        <v>638</v>
      </c>
      <c r="D274" s="59" t="s">
        <v>639</v>
      </c>
      <c r="E274" s="58">
        <v>2024</v>
      </c>
      <c r="F274" s="60">
        <v>0.1</v>
      </c>
      <c r="G274" s="58" t="s">
        <v>85</v>
      </c>
      <c r="H274" s="89">
        <f>IF($G274="CPI",INDEX('Indexation rate'!C:C,MATCH($E274,'Indexation rate'!$A:$A,0)),IF(G274="WPI",INDEX('Indexation rate'!D:D,MATCH($E274,'Indexation rate'!$A:$A,0)),IF($G274="PPI - Medical",INDEX('Indexation rate'!E:E,MATCH($E274,'Indexation rate'!$A:$A,0)),0)))/100</f>
        <v>1</v>
      </c>
      <c r="I274" s="90">
        <f t="shared" si="7"/>
        <v>0.1</v>
      </c>
      <c r="J274" s="58" t="s">
        <v>637</v>
      </c>
      <c r="K274" s="58" t="s">
        <v>436</v>
      </c>
      <c r="L274" s="58" t="s">
        <v>61</v>
      </c>
      <c r="M274" s="58" t="s">
        <v>77</v>
      </c>
      <c r="N274" s="58"/>
    </row>
    <row r="275" spans="1:14" x14ac:dyDescent="0.35">
      <c r="A275" s="58" t="s">
        <v>432</v>
      </c>
      <c r="B275" s="58" t="s">
        <v>432</v>
      </c>
      <c r="C275" s="58" t="s">
        <v>652</v>
      </c>
      <c r="D275" s="59" t="s">
        <v>653</v>
      </c>
      <c r="E275" s="58">
        <v>2024</v>
      </c>
      <c r="F275" s="60">
        <v>0.41</v>
      </c>
      <c r="G275" s="58" t="s">
        <v>85</v>
      </c>
      <c r="H275" s="89">
        <f>IF($G275="CPI",INDEX('Indexation rate'!C:C,MATCH($E275,'Indexation rate'!$A:$A,0)),IF(G275="WPI",INDEX('Indexation rate'!D:D,MATCH($E275,'Indexation rate'!$A:$A,0)),IF($G275="PPI - Medical",INDEX('Indexation rate'!E:E,MATCH($E275,'Indexation rate'!$A:$A,0)),0)))/100</f>
        <v>1</v>
      </c>
      <c r="I275" s="90">
        <f t="shared" si="7"/>
        <v>0.41</v>
      </c>
      <c r="J275" s="58" t="s">
        <v>632</v>
      </c>
      <c r="K275" s="58" t="s">
        <v>436</v>
      </c>
      <c r="L275" s="58" t="s">
        <v>61</v>
      </c>
      <c r="M275" s="58" t="s">
        <v>77</v>
      </c>
      <c r="N275" s="58"/>
    </row>
    <row r="276" spans="1:14" x14ac:dyDescent="0.35">
      <c r="A276" s="58" t="s">
        <v>432</v>
      </c>
      <c r="B276" s="58" t="s">
        <v>432</v>
      </c>
      <c r="C276" s="58" t="s">
        <v>654</v>
      </c>
      <c r="D276" s="59" t="s">
        <v>655</v>
      </c>
      <c r="E276" s="58">
        <v>2023</v>
      </c>
      <c r="F276" s="60">
        <v>1.34</v>
      </c>
      <c r="G276" s="58" t="s">
        <v>85</v>
      </c>
      <c r="H276" s="89">
        <f>IF($G276="CPI",INDEX('Indexation rate'!C:C,MATCH($E276,'Indexation rate'!$A:$A,0)),IF(G276="WPI",INDEX('Indexation rate'!D:D,MATCH($E276,'Indexation rate'!$A:$A,0)),IF($G276="PPI - Medical",INDEX('Indexation rate'!E:E,MATCH($E276,'Indexation rate'!$A:$A,0)),0)))/100</f>
        <v>1.0415512465373962</v>
      </c>
      <c r="I276" s="90">
        <f t="shared" si="7"/>
        <v>1.395678670360111</v>
      </c>
      <c r="J276" s="58" t="s">
        <v>632</v>
      </c>
      <c r="K276" s="58" t="s">
        <v>436</v>
      </c>
      <c r="L276" s="58" t="s">
        <v>61</v>
      </c>
      <c r="M276" s="58" t="s">
        <v>77</v>
      </c>
      <c r="N276" s="58"/>
    </row>
    <row r="277" spans="1:14" x14ac:dyDescent="0.35">
      <c r="A277" s="58" t="s">
        <v>432</v>
      </c>
      <c r="B277" s="58" t="s">
        <v>432</v>
      </c>
      <c r="C277" s="58" t="s">
        <v>656</v>
      </c>
      <c r="D277" s="59" t="s">
        <v>657</v>
      </c>
      <c r="E277" s="58">
        <v>2024</v>
      </c>
      <c r="F277" s="60">
        <v>0.7</v>
      </c>
      <c r="G277" s="58" t="s">
        <v>85</v>
      </c>
      <c r="H277" s="89">
        <f>IF($G277="CPI",INDEX('Indexation rate'!C:C,MATCH($E277,'Indexation rate'!$A:$A,0)),IF(G277="WPI",INDEX('Indexation rate'!D:D,MATCH($E277,'Indexation rate'!$A:$A,0)),IF($G277="PPI - Medical",INDEX('Indexation rate'!E:E,MATCH($E277,'Indexation rate'!$A:$A,0)),0)))/100</f>
        <v>1</v>
      </c>
      <c r="I277" s="90">
        <f t="shared" si="7"/>
        <v>0.7</v>
      </c>
      <c r="J277" s="58" t="s">
        <v>632</v>
      </c>
      <c r="K277" s="58" t="s">
        <v>436</v>
      </c>
      <c r="L277" s="58" t="s">
        <v>61</v>
      </c>
      <c r="M277" s="58" t="s">
        <v>77</v>
      </c>
      <c r="N277" s="58"/>
    </row>
    <row r="278" spans="1:14" x14ac:dyDescent="0.35">
      <c r="A278" s="58" t="s">
        <v>432</v>
      </c>
      <c r="B278" s="58" t="s">
        <v>432</v>
      </c>
      <c r="C278" s="58" t="s">
        <v>658</v>
      </c>
      <c r="D278" s="59" t="s">
        <v>659</v>
      </c>
      <c r="E278" s="58">
        <v>2024</v>
      </c>
      <c r="F278" s="60">
        <v>0.72</v>
      </c>
      <c r="G278" s="58" t="s">
        <v>85</v>
      </c>
      <c r="H278" s="89">
        <f>IF($G278="CPI",INDEX('Indexation rate'!C:C,MATCH($E278,'Indexation rate'!$A:$A,0)),IF(G278="WPI",INDEX('Indexation rate'!D:D,MATCH($E278,'Indexation rate'!$A:$A,0)),IF($G278="PPI - Medical",INDEX('Indexation rate'!E:E,MATCH($E278,'Indexation rate'!$A:$A,0)),0)))/100</f>
        <v>1</v>
      </c>
      <c r="I278" s="90">
        <f t="shared" si="7"/>
        <v>0.72</v>
      </c>
      <c r="J278" s="58" t="s">
        <v>632</v>
      </c>
      <c r="K278" s="58" t="s">
        <v>436</v>
      </c>
      <c r="L278" s="58" t="s">
        <v>61</v>
      </c>
      <c r="M278" s="58" t="s">
        <v>77</v>
      </c>
      <c r="N278" s="147"/>
    </row>
    <row r="279" spans="1:14" x14ac:dyDescent="0.35">
      <c r="A279" s="58" t="s">
        <v>432</v>
      </c>
      <c r="B279" s="58" t="s">
        <v>432</v>
      </c>
      <c r="C279" s="58" t="s">
        <v>640</v>
      </c>
      <c r="D279" s="59" t="s">
        <v>641</v>
      </c>
      <c r="E279" s="58">
        <v>2024</v>
      </c>
      <c r="F279" s="60">
        <v>0.04</v>
      </c>
      <c r="G279" s="58" t="s">
        <v>85</v>
      </c>
      <c r="H279" s="89">
        <f>IF($G279="CPI",INDEX('Indexation rate'!C:C,MATCH($E279,'Indexation rate'!$A:$A,0)),IF(G279="WPI",INDEX('Indexation rate'!D:D,MATCH($E279,'Indexation rate'!$A:$A,0)),IF($G279="PPI - Medical",INDEX('Indexation rate'!E:E,MATCH($E279,'Indexation rate'!$A:$A,0)),0)))/100</f>
        <v>1</v>
      </c>
      <c r="I279" s="90">
        <f t="shared" si="7"/>
        <v>0.04</v>
      </c>
      <c r="J279" s="58" t="s">
        <v>637</v>
      </c>
      <c r="K279" s="58" t="s">
        <v>436</v>
      </c>
      <c r="L279" s="58" t="s">
        <v>61</v>
      </c>
      <c r="M279" s="58" t="s">
        <v>77</v>
      </c>
      <c r="N279" s="147"/>
    </row>
    <row r="280" spans="1:14" x14ac:dyDescent="0.35">
      <c r="A280" s="58" t="s">
        <v>432</v>
      </c>
      <c r="B280" s="58" t="s">
        <v>432</v>
      </c>
      <c r="C280" s="58" t="s">
        <v>642</v>
      </c>
      <c r="D280" s="59" t="s">
        <v>643</v>
      </c>
      <c r="E280" s="58">
        <v>2024</v>
      </c>
      <c r="F280" s="60">
        <v>0.37</v>
      </c>
      <c r="G280" s="58" t="s">
        <v>85</v>
      </c>
      <c r="H280" s="89">
        <f>IF($G280="CPI",INDEX('Indexation rate'!C:C,MATCH($E280,'Indexation rate'!$A:$A,0)),IF(G280="WPI",INDEX('Indexation rate'!D:D,MATCH($E280,'Indexation rate'!$A:$A,0)),IF($G280="PPI - Medical",INDEX('Indexation rate'!E:E,MATCH($E280,'Indexation rate'!$A:$A,0)),0)))/100</f>
        <v>1</v>
      </c>
      <c r="I280" s="90">
        <f t="shared" si="7"/>
        <v>0.37</v>
      </c>
      <c r="J280" s="58" t="s">
        <v>637</v>
      </c>
      <c r="K280" s="58" t="s">
        <v>436</v>
      </c>
      <c r="L280" s="58" t="s">
        <v>61</v>
      </c>
      <c r="M280" s="58" t="s">
        <v>77</v>
      </c>
      <c r="N280" s="58"/>
    </row>
    <row r="281" spans="1:14" ht="43.2" x14ac:dyDescent="0.35">
      <c r="A281" s="153" t="s">
        <v>660</v>
      </c>
      <c r="B281" s="153" t="s">
        <v>55</v>
      </c>
      <c r="C281" s="153" t="s">
        <v>661</v>
      </c>
      <c r="D281" s="153" t="s">
        <v>662</v>
      </c>
      <c r="E281" s="151">
        <v>2023</v>
      </c>
      <c r="F281" s="151">
        <v>2.97</v>
      </c>
      <c r="G281" s="151" t="s">
        <v>58</v>
      </c>
      <c r="H281" s="152">
        <f>IF($G281="CPI",INDEX('Indexation rate'!C:C,MATCH($E281,'Indexation rate'!$A:$A,0)),IF(G281="WPI",INDEX('Indexation rate'!D:D,MATCH($E281,'Indexation rate'!$A:$A,0)),IF($G281="PPI - Medical",INDEX('Indexation rate'!E:E,MATCH($E281,'Indexation rate'!$A:$A,0)),0)))/100</f>
        <v>1.0380597014925372</v>
      </c>
      <c r="I281" s="154">
        <f t="shared" si="7"/>
        <v>3.0830373134328357</v>
      </c>
      <c r="J281" s="153" t="s">
        <v>282</v>
      </c>
      <c r="K281" s="155" t="s">
        <v>663</v>
      </c>
      <c r="L281" s="162" t="s">
        <v>61</v>
      </c>
      <c r="M281" s="155" t="s">
        <v>664</v>
      </c>
      <c r="N281" s="155" t="s">
        <v>665</v>
      </c>
    </row>
    <row r="282" spans="1:14" ht="43.2" x14ac:dyDescent="0.35">
      <c r="A282" s="153" t="s">
        <v>660</v>
      </c>
      <c r="B282" s="153" t="s">
        <v>55</v>
      </c>
      <c r="C282" s="153" t="s">
        <v>666</v>
      </c>
      <c r="D282" s="153" t="s">
        <v>667</v>
      </c>
      <c r="E282" s="151">
        <v>2023</v>
      </c>
      <c r="F282" s="151">
        <v>2.95</v>
      </c>
      <c r="G282" s="151" t="s">
        <v>58</v>
      </c>
      <c r="H282" s="152">
        <f>IF($G282="CPI",INDEX('Indexation rate'!C:C,MATCH($E282,'Indexation rate'!$A:$A,0)),IF(G282="WPI",INDEX('Indexation rate'!D:D,MATCH($E282,'Indexation rate'!$A:$A,0)),IF($G282="PPI - Medical",INDEX('Indexation rate'!E:E,MATCH($E282,'Indexation rate'!$A:$A,0)),0)))/100</f>
        <v>1.0380597014925372</v>
      </c>
      <c r="I282" s="154">
        <f t="shared" si="7"/>
        <v>3.0622761194029851</v>
      </c>
      <c r="J282" s="153" t="s">
        <v>282</v>
      </c>
      <c r="K282" s="155" t="s">
        <v>663</v>
      </c>
      <c r="L282" s="162" t="s">
        <v>61</v>
      </c>
      <c r="M282" s="155" t="s">
        <v>664</v>
      </c>
      <c r="N282" s="155" t="s">
        <v>665</v>
      </c>
    </row>
    <row r="283" spans="1:14" ht="43.2" x14ac:dyDescent="0.35">
      <c r="A283" s="153" t="s">
        <v>660</v>
      </c>
      <c r="B283" s="153" t="s">
        <v>55</v>
      </c>
      <c r="C283" s="153" t="s">
        <v>668</v>
      </c>
      <c r="D283" s="153" t="s">
        <v>669</v>
      </c>
      <c r="E283" s="151">
        <v>2023</v>
      </c>
      <c r="F283" s="151">
        <v>5.24</v>
      </c>
      <c r="G283" s="151" t="s">
        <v>58</v>
      </c>
      <c r="H283" s="152">
        <f>IF($G283="CPI",INDEX('Indexation rate'!C:C,MATCH($E283,'Indexation rate'!$A:$A,0)),IF(G283="WPI",INDEX('Indexation rate'!D:D,MATCH($E283,'Indexation rate'!$A:$A,0)),IF($G283="PPI - Medical",INDEX('Indexation rate'!E:E,MATCH($E283,'Indexation rate'!$A:$A,0)),0)))/100</f>
        <v>1.0380597014925372</v>
      </c>
      <c r="I283" s="154">
        <f t="shared" si="7"/>
        <v>5.4394328358208952</v>
      </c>
      <c r="J283" s="153" t="s">
        <v>282</v>
      </c>
      <c r="K283" s="155" t="s">
        <v>663</v>
      </c>
      <c r="L283" s="162" t="s">
        <v>61</v>
      </c>
      <c r="M283" s="155" t="s">
        <v>664</v>
      </c>
      <c r="N283" s="155" t="s">
        <v>665</v>
      </c>
    </row>
    <row r="284" spans="1:14" ht="43.2" x14ac:dyDescent="0.35">
      <c r="A284" s="153" t="s">
        <v>660</v>
      </c>
      <c r="B284" s="153" t="s">
        <v>55</v>
      </c>
      <c r="C284" s="153" t="s">
        <v>670</v>
      </c>
      <c r="D284" s="153" t="s">
        <v>671</v>
      </c>
      <c r="E284" s="151">
        <v>2023</v>
      </c>
      <c r="F284" s="151">
        <v>4.88</v>
      </c>
      <c r="G284" s="151" t="s">
        <v>58</v>
      </c>
      <c r="H284" s="152">
        <f>IF($G284="CPI",INDEX('Indexation rate'!C:C,MATCH($E284,'Indexation rate'!$A:$A,0)),IF(G284="WPI",INDEX('Indexation rate'!D:D,MATCH($E284,'Indexation rate'!$A:$A,0)),IF($G284="PPI - Medical",INDEX('Indexation rate'!E:E,MATCH($E284,'Indexation rate'!$A:$A,0)),0)))/100</f>
        <v>1.0380597014925372</v>
      </c>
      <c r="I284" s="154">
        <f t="shared" si="7"/>
        <v>5.0657313432835815</v>
      </c>
      <c r="J284" s="153" t="s">
        <v>282</v>
      </c>
      <c r="K284" s="155" t="s">
        <v>663</v>
      </c>
      <c r="L284" s="162" t="s">
        <v>61</v>
      </c>
      <c r="M284" s="155" t="s">
        <v>664</v>
      </c>
      <c r="N284" s="155" t="s">
        <v>665</v>
      </c>
    </row>
    <row r="285" spans="1:14" x14ac:dyDescent="0.35">
      <c r="F285" s="53"/>
      <c r="G285" s="44"/>
      <c r="H285" s="46"/>
      <c r="I285" s="47"/>
      <c r="J285" s="44"/>
      <c r="L285" s="58"/>
    </row>
    <row r="286" spans="1:14" x14ac:dyDescent="0.35">
      <c r="F286" s="53"/>
      <c r="G286" s="44"/>
      <c r="H286" s="46"/>
      <c r="I286" s="47"/>
      <c r="J286" s="44"/>
    </row>
    <row r="287" spans="1:14" x14ac:dyDescent="0.35">
      <c r="F287" s="53"/>
      <c r="G287" s="44"/>
      <c r="H287" s="46"/>
      <c r="I287" s="47"/>
      <c r="J287" s="44"/>
    </row>
    <row r="288" spans="1:14" x14ac:dyDescent="0.35">
      <c r="F288" s="53"/>
      <c r="G288" s="44"/>
      <c r="H288" s="46"/>
      <c r="I288" s="47"/>
      <c r="J288" s="44"/>
    </row>
    <row r="289" spans="6:14" x14ac:dyDescent="0.35">
      <c r="F289" s="53"/>
      <c r="G289" s="44"/>
      <c r="H289" s="46"/>
      <c r="I289" s="47"/>
      <c r="J289" s="44"/>
    </row>
    <row r="290" spans="6:14" x14ac:dyDescent="0.35">
      <c r="F290" s="53"/>
      <c r="G290" s="44"/>
      <c r="H290" s="46"/>
      <c r="I290" s="47"/>
      <c r="J290" s="44"/>
    </row>
    <row r="291" spans="6:14" x14ac:dyDescent="0.35">
      <c r="F291" s="53"/>
      <c r="G291" s="44"/>
      <c r="H291" s="46"/>
      <c r="I291" s="47"/>
      <c r="J291" s="44"/>
    </row>
    <row r="292" spans="6:14" x14ac:dyDescent="0.35">
      <c r="F292" s="53"/>
      <c r="G292" s="44"/>
      <c r="H292" s="46"/>
      <c r="I292" s="47"/>
      <c r="J292" s="44"/>
    </row>
    <row r="293" spans="6:14" x14ac:dyDescent="0.35">
      <c r="F293" s="53"/>
      <c r="G293" s="44"/>
      <c r="H293" s="46"/>
      <c r="I293" s="47"/>
      <c r="J293" s="44"/>
    </row>
    <row r="294" spans="6:14" s="1" customFormat="1" x14ac:dyDescent="0.3">
      <c r="N294" s="150"/>
    </row>
    <row r="295" spans="6:14" s="1" customFormat="1" x14ac:dyDescent="0.3">
      <c r="N295" s="150"/>
    </row>
    <row r="296" spans="6:14" s="1" customFormat="1" x14ac:dyDescent="0.3">
      <c r="N296" s="150"/>
    </row>
    <row r="297" spans="6:14" s="1" customFormat="1" x14ac:dyDescent="0.3">
      <c r="N297" s="150"/>
    </row>
    <row r="298" spans="6:14" s="1" customFormat="1" x14ac:dyDescent="0.3">
      <c r="N298" s="150"/>
    </row>
    <row r="299" spans="6:14" s="1" customFormat="1" x14ac:dyDescent="0.3">
      <c r="N299" s="150"/>
    </row>
    <row r="300" spans="6:14" s="1" customFormat="1" x14ac:dyDescent="0.3">
      <c r="N300" s="150"/>
    </row>
    <row r="301" spans="6:14" s="1" customFormat="1" x14ac:dyDescent="0.3">
      <c r="N301" s="150"/>
    </row>
    <row r="302" spans="6:14" s="1" customFormat="1" x14ac:dyDescent="0.3">
      <c r="N302" s="150"/>
    </row>
    <row r="303" spans="6:14" s="1" customFormat="1" x14ac:dyDescent="0.3">
      <c r="N303" s="150"/>
    </row>
    <row r="304" spans="6:14" s="1" customFormat="1" x14ac:dyDescent="0.3">
      <c r="N304" s="150"/>
    </row>
    <row r="305" spans="14:14" s="1" customFormat="1" x14ac:dyDescent="0.3">
      <c r="N305" s="150"/>
    </row>
    <row r="306" spans="14:14" s="1" customFormat="1" x14ac:dyDescent="0.3">
      <c r="N306" s="150"/>
    </row>
    <row r="307" spans="14:14" s="1" customFormat="1" x14ac:dyDescent="0.3">
      <c r="N307" s="150"/>
    </row>
    <row r="308" spans="14:14" s="1" customFormat="1" x14ac:dyDescent="0.3">
      <c r="N308" s="150"/>
    </row>
    <row r="309" spans="14:14" s="1" customFormat="1" x14ac:dyDescent="0.3">
      <c r="N309" s="150"/>
    </row>
    <row r="310" spans="14:14" s="1" customFormat="1" x14ac:dyDescent="0.3">
      <c r="N310" s="150"/>
    </row>
    <row r="311" spans="14:14" s="1" customFormat="1" x14ac:dyDescent="0.3">
      <c r="N311" s="150"/>
    </row>
    <row r="312" spans="14:14" s="1" customFormat="1" x14ac:dyDescent="0.3">
      <c r="N312" s="150"/>
    </row>
    <row r="313" spans="14:14" s="1" customFormat="1" x14ac:dyDescent="0.3">
      <c r="N313" s="150"/>
    </row>
    <row r="314" spans="14:14" s="1" customFormat="1" x14ac:dyDescent="0.3">
      <c r="N314" s="150"/>
    </row>
    <row r="315" spans="14:14" s="1" customFormat="1" x14ac:dyDescent="0.3">
      <c r="N315" s="150"/>
    </row>
    <row r="316" spans="14:14" s="1" customFormat="1" x14ac:dyDescent="0.3">
      <c r="N316" s="150"/>
    </row>
    <row r="317" spans="14:14" s="1" customFormat="1" x14ac:dyDescent="0.3">
      <c r="N317" s="150"/>
    </row>
    <row r="318" spans="14:14" s="1" customFormat="1" x14ac:dyDescent="0.3">
      <c r="N318" s="150"/>
    </row>
    <row r="319" spans="14:14" s="1" customFormat="1" x14ac:dyDescent="0.3">
      <c r="N319" s="150"/>
    </row>
    <row r="320" spans="14:14" s="1" customFormat="1" x14ac:dyDescent="0.3">
      <c r="N320" s="150"/>
    </row>
    <row r="321" spans="6:14" s="1" customFormat="1" x14ac:dyDescent="0.3">
      <c r="N321" s="150"/>
    </row>
    <row r="322" spans="6:14" s="1" customFormat="1" x14ac:dyDescent="0.3">
      <c r="N322" s="150"/>
    </row>
    <row r="323" spans="6:14" s="1" customFormat="1" x14ac:dyDescent="0.3">
      <c r="N323" s="150"/>
    </row>
    <row r="324" spans="6:14" s="1" customFormat="1" x14ac:dyDescent="0.3">
      <c r="N324" s="150"/>
    </row>
    <row r="325" spans="6:14" s="1" customFormat="1" x14ac:dyDescent="0.3">
      <c r="N325" s="150"/>
    </row>
    <row r="326" spans="6:14" s="1" customFormat="1" x14ac:dyDescent="0.3">
      <c r="N326" s="150"/>
    </row>
    <row r="327" spans="6:14" s="1" customFormat="1" x14ac:dyDescent="0.3">
      <c r="N327" s="150"/>
    </row>
    <row r="328" spans="6:14" s="1" customFormat="1" x14ac:dyDescent="0.3">
      <c r="N328" s="150"/>
    </row>
    <row r="329" spans="6:14" s="1" customFormat="1" x14ac:dyDescent="0.3">
      <c r="N329" s="150"/>
    </row>
    <row r="330" spans="6:14" s="1" customFormat="1" x14ac:dyDescent="0.3">
      <c r="N330" s="150"/>
    </row>
    <row r="331" spans="6:14" x14ac:dyDescent="0.35">
      <c r="F331" s="53"/>
      <c r="G331" s="44"/>
      <c r="H331" s="46"/>
      <c r="I331" s="47"/>
      <c r="J331" s="44"/>
    </row>
    <row r="332" spans="6:14" x14ac:dyDescent="0.35">
      <c r="F332" s="53"/>
      <c r="G332" s="44"/>
      <c r="H332" s="46"/>
      <c r="I332" s="47"/>
      <c r="J332" s="44"/>
    </row>
    <row r="333" spans="6:14" x14ac:dyDescent="0.35">
      <c r="F333" s="53"/>
      <c r="G333" s="44"/>
      <c r="H333" s="46"/>
      <c r="I333" s="47"/>
      <c r="J333" s="44"/>
    </row>
    <row r="334" spans="6:14" x14ac:dyDescent="0.35">
      <c r="F334" s="53"/>
      <c r="G334" s="44"/>
      <c r="H334" s="46"/>
      <c r="I334" s="47"/>
      <c r="J334" s="44"/>
    </row>
    <row r="335" spans="6:14" x14ac:dyDescent="0.35">
      <c r="F335" s="53"/>
      <c r="G335" s="44"/>
      <c r="H335" s="46"/>
      <c r="I335" s="47"/>
      <c r="J335" s="44"/>
    </row>
    <row r="336" spans="6:14" x14ac:dyDescent="0.35">
      <c r="F336" s="53"/>
      <c r="G336" s="44"/>
      <c r="H336" s="46"/>
      <c r="I336" s="47"/>
      <c r="J336" s="44"/>
    </row>
    <row r="337" spans="6:10" x14ac:dyDescent="0.35">
      <c r="F337" s="53"/>
      <c r="G337" s="44"/>
      <c r="H337" s="46"/>
      <c r="I337" s="47"/>
      <c r="J337" s="44"/>
    </row>
    <row r="338" spans="6:10" x14ac:dyDescent="0.35">
      <c r="F338" s="53"/>
      <c r="G338" s="44"/>
      <c r="H338" s="46"/>
      <c r="I338" s="47"/>
      <c r="J338" s="44"/>
    </row>
    <row r="339" spans="6:10" x14ac:dyDescent="0.35">
      <c r="F339" s="53"/>
      <c r="G339" s="44"/>
      <c r="H339" s="46"/>
      <c r="I339" s="47"/>
      <c r="J339" s="44"/>
    </row>
    <row r="340" spans="6:10" x14ac:dyDescent="0.35">
      <c r="F340" s="53"/>
      <c r="G340" s="44"/>
      <c r="H340" s="46"/>
      <c r="I340" s="47"/>
      <c r="J340" s="44"/>
    </row>
    <row r="341" spans="6:10" x14ac:dyDescent="0.35">
      <c r="F341" s="53"/>
      <c r="G341" s="44"/>
      <c r="H341" s="46"/>
      <c r="I341" s="47"/>
      <c r="J341" s="44"/>
    </row>
    <row r="342" spans="6:10" x14ac:dyDescent="0.35">
      <c r="F342" s="53"/>
      <c r="G342" s="44"/>
      <c r="H342" s="46"/>
      <c r="I342" s="47"/>
      <c r="J342" s="44"/>
    </row>
    <row r="343" spans="6:10" x14ac:dyDescent="0.35">
      <c r="F343" s="53"/>
      <c r="G343" s="44"/>
      <c r="H343" s="46"/>
      <c r="I343" s="47"/>
      <c r="J343" s="44"/>
    </row>
    <row r="344" spans="6:10" x14ac:dyDescent="0.35">
      <c r="F344" s="53"/>
      <c r="G344" s="44"/>
      <c r="H344" s="46"/>
      <c r="I344" s="47"/>
      <c r="J344" s="44"/>
    </row>
    <row r="345" spans="6:10" x14ac:dyDescent="0.35">
      <c r="F345" s="53"/>
      <c r="G345" s="44"/>
      <c r="H345" s="46"/>
      <c r="I345" s="47"/>
      <c r="J345" s="44"/>
    </row>
    <row r="346" spans="6:10" x14ac:dyDescent="0.35">
      <c r="F346" s="53"/>
      <c r="G346" s="44"/>
      <c r="H346" s="46"/>
      <c r="I346" s="47"/>
      <c r="J346" s="44"/>
    </row>
    <row r="347" spans="6:10" x14ac:dyDescent="0.35">
      <c r="F347" s="53"/>
      <c r="G347" s="44"/>
      <c r="H347" s="46"/>
      <c r="I347" s="47"/>
      <c r="J347" s="44"/>
    </row>
    <row r="348" spans="6:10" x14ac:dyDescent="0.35">
      <c r="F348" s="53"/>
      <c r="G348" s="44"/>
      <c r="H348" s="46"/>
      <c r="I348" s="47"/>
      <c r="J348" s="44"/>
    </row>
    <row r="349" spans="6:10" x14ac:dyDescent="0.35">
      <c r="F349" s="53"/>
      <c r="G349" s="44"/>
      <c r="H349" s="46"/>
      <c r="I349" s="47"/>
      <c r="J349" s="44"/>
    </row>
    <row r="350" spans="6:10" x14ac:dyDescent="0.35">
      <c r="F350" s="53"/>
      <c r="G350" s="44"/>
      <c r="H350" s="46"/>
      <c r="I350" s="47"/>
      <c r="J350" s="44"/>
    </row>
    <row r="351" spans="6:10" x14ac:dyDescent="0.35">
      <c r="F351" s="53"/>
      <c r="G351" s="44"/>
      <c r="H351" s="46"/>
      <c r="I351" s="47"/>
      <c r="J351" s="44"/>
    </row>
    <row r="352" spans="6:10" x14ac:dyDescent="0.35">
      <c r="F352" s="53"/>
      <c r="G352" s="44"/>
      <c r="H352" s="46"/>
      <c r="I352" s="47"/>
      <c r="J352" s="44"/>
    </row>
    <row r="353" spans="6:10" x14ac:dyDescent="0.35">
      <c r="F353" s="53"/>
      <c r="G353" s="44"/>
      <c r="H353" s="46"/>
      <c r="I353" s="47"/>
      <c r="J353" s="44"/>
    </row>
    <row r="354" spans="6:10" x14ac:dyDescent="0.35">
      <c r="F354" s="53"/>
      <c r="G354" s="44"/>
      <c r="H354" s="46"/>
      <c r="I354" s="47"/>
      <c r="J354" s="44"/>
    </row>
    <row r="355" spans="6:10" x14ac:dyDescent="0.35">
      <c r="F355" s="53"/>
      <c r="G355" s="44"/>
      <c r="H355" s="46"/>
      <c r="I355" s="47"/>
      <c r="J355" s="44"/>
    </row>
    <row r="356" spans="6:10" x14ac:dyDescent="0.35">
      <c r="F356" s="53"/>
      <c r="G356" s="44"/>
      <c r="H356" s="46"/>
      <c r="I356" s="47"/>
      <c r="J356" s="44"/>
    </row>
    <row r="357" spans="6:10" x14ac:dyDescent="0.35">
      <c r="F357" s="53"/>
      <c r="G357" s="44"/>
      <c r="H357" s="46"/>
      <c r="I357" s="47"/>
      <c r="J357" s="44"/>
    </row>
    <row r="358" spans="6:10" x14ac:dyDescent="0.35">
      <c r="F358" s="53"/>
      <c r="G358" s="44"/>
      <c r="H358" s="46"/>
      <c r="I358" s="47"/>
      <c r="J358" s="44"/>
    </row>
    <row r="359" spans="6:10" x14ac:dyDescent="0.35">
      <c r="F359" s="53"/>
      <c r="G359" s="44"/>
      <c r="H359" s="46"/>
      <c r="I359" s="47"/>
      <c r="J359" s="44"/>
    </row>
    <row r="360" spans="6:10" x14ac:dyDescent="0.35">
      <c r="F360" s="53"/>
      <c r="G360" s="44"/>
      <c r="H360" s="46"/>
      <c r="I360" s="47"/>
      <c r="J360" s="44"/>
    </row>
    <row r="361" spans="6:10" x14ac:dyDescent="0.35">
      <c r="F361" s="53"/>
      <c r="G361" s="44"/>
      <c r="H361" s="46"/>
      <c r="I361" s="47"/>
      <c r="J361" s="44"/>
    </row>
    <row r="362" spans="6:10" x14ac:dyDescent="0.35">
      <c r="F362" s="53"/>
      <c r="G362" s="44"/>
      <c r="H362" s="46"/>
      <c r="I362" s="47"/>
      <c r="J362" s="44"/>
    </row>
    <row r="363" spans="6:10" x14ac:dyDescent="0.35">
      <c r="F363" s="53"/>
      <c r="G363" s="44"/>
      <c r="H363" s="46"/>
      <c r="I363" s="47"/>
      <c r="J363" s="44"/>
    </row>
    <row r="364" spans="6:10" x14ac:dyDescent="0.35">
      <c r="F364" s="53"/>
      <c r="G364" s="44"/>
      <c r="H364" s="46"/>
      <c r="I364" s="47"/>
      <c r="J364" s="44"/>
    </row>
    <row r="365" spans="6:10" x14ac:dyDescent="0.35">
      <c r="F365" s="53"/>
      <c r="G365" s="44"/>
      <c r="H365" s="46"/>
      <c r="I365" s="47"/>
      <c r="J365" s="44"/>
    </row>
    <row r="366" spans="6:10" x14ac:dyDescent="0.35">
      <c r="F366" s="53"/>
      <c r="G366" s="44"/>
      <c r="H366" s="46"/>
      <c r="I366" s="47"/>
      <c r="J366" s="44"/>
    </row>
    <row r="367" spans="6:10" x14ac:dyDescent="0.35">
      <c r="F367" s="53"/>
      <c r="G367" s="44"/>
      <c r="H367" s="46"/>
      <c r="I367" s="47"/>
      <c r="J367" s="44"/>
    </row>
    <row r="368" spans="6:10" x14ac:dyDescent="0.35">
      <c r="F368" s="53"/>
      <c r="G368" s="44"/>
      <c r="H368" s="46"/>
      <c r="I368" s="47"/>
      <c r="J368" s="44"/>
    </row>
    <row r="369" spans="6:14" x14ac:dyDescent="0.35">
      <c r="F369" s="53"/>
      <c r="G369" s="44"/>
      <c r="H369" s="46"/>
      <c r="I369" s="47"/>
      <c r="J369" s="44"/>
    </row>
    <row r="370" spans="6:14" s="1" customFormat="1" x14ac:dyDescent="0.3">
      <c r="N370" s="150"/>
    </row>
    <row r="371" spans="6:14" s="1" customFormat="1" x14ac:dyDescent="0.3">
      <c r="N371" s="150"/>
    </row>
    <row r="372" spans="6:14" s="1" customFormat="1" x14ac:dyDescent="0.3">
      <c r="N372" s="150"/>
    </row>
    <row r="373" spans="6:14" s="1" customFormat="1" x14ac:dyDescent="0.3">
      <c r="N373" s="150"/>
    </row>
    <row r="374" spans="6:14" s="1" customFormat="1" x14ac:dyDescent="0.3">
      <c r="N374" s="150"/>
    </row>
    <row r="375" spans="6:14" s="1" customFormat="1" x14ac:dyDescent="0.3">
      <c r="N375" s="150"/>
    </row>
    <row r="376" spans="6:14" s="1" customFormat="1" x14ac:dyDescent="0.3">
      <c r="N376" s="150"/>
    </row>
    <row r="377" spans="6:14" s="1" customFormat="1" x14ac:dyDescent="0.3">
      <c r="N377" s="150"/>
    </row>
    <row r="378" spans="6:14" s="1" customFormat="1" x14ac:dyDescent="0.3">
      <c r="N378" s="150"/>
    </row>
    <row r="379" spans="6:14" s="1" customFormat="1" x14ac:dyDescent="0.3">
      <c r="N379" s="150"/>
    </row>
    <row r="380" spans="6:14" s="1" customFormat="1" x14ac:dyDescent="0.3">
      <c r="N380" s="150"/>
    </row>
    <row r="381" spans="6:14" s="1" customFormat="1" x14ac:dyDescent="0.3">
      <c r="N381" s="150"/>
    </row>
    <row r="382" spans="6:14" s="1" customFormat="1" x14ac:dyDescent="0.3">
      <c r="N382" s="150"/>
    </row>
    <row r="383" spans="6:14" s="1" customFormat="1" x14ac:dyDescent="0.3">
      <c r="N383" s="150"/>
    </row>
    <row r="384" spans="6:14" s="1" customFormat="1" x14ac:dyDescent="0.3">
      <c r="N384" s="150"/>
    </row>
    <row r="385" spans="14:14" s="1" customFormat="1" x14ac:dyDescent="0.3">
      <c r="N385" s="150"/>
    </row>
    <row r="386" spans="14:14" s="1" customFormat="1" x14ac:dyDescent="0.3">
      <c r="N386" s="150"/>
    </row>
    <row r="387" spans="14:14" s="1" customFormat="1" x14ac:dyDescent="0.3">
      <c r="N387" s="150"/>
    </row>
    <row r="388" spans="14:14" s="1" customFormat="1" x14ac:dyDescent="0.3">
      <c r="N388" s="150"/>
    </row>
    <row r="389" spans="14:14" s="1" customFormat="1" x14ac:dyDescent="0.3">
      <c r="N389" s="150"/>
    </row>
    <row r="390" spans="14:14" s="1" customFormat="1" x14ac:dyDescent="0.3">
      <c r="N390" s="150"/>
    </row>
    <row r="391" spans="14:14" s="1" customFormat="1" x14ac:dyDescent="0.3">
      <c r="N391" s="150"/>
    </row>
    <row r="392" spans="14:14" s="1" customFormat="1" x14ac:dyDescent="0.3">
      <c r="N392" s="150"/>
    </row>
    <row r="393" spans="14:14" s="1" customFormat="1" x14ac:dyDescent="0.3">
      <c r="N393" s="150"/>
    </row>
    <row r="394" spans="14:14" s="1" customFormat="1" x14ac:dyDescent="0.3">
      <c r="N394" s="150"/>
    </row>
    <row r="395" spans="14:14" s="1" customFormat="1" x14ac:dyDescent="0.3">
      <c r="N395" s="150"/>
    </row>
    <row r="396" spans="14:14" s="1" customFormat="1" x14ac:dyDescent="0.3">
      <c r="N396" s="150"/>
    </row>
    <row r="397" spans="14:14" s="1" customFormat="1" x14ac:dyDescent="0.3">
      <c r="N397" s="150"/>
    </row>
    <row r="398" spans="14:14" s="1" customFormat="1" x14ac:dyDescent="0.3">
      <c r="N398" s="150"/>
    </row>
    <row r="399" spans="14:14" s="1" customFormat="1" x14ac:dyDescent="0.3">
      <c r="N399" s="150"/>
    </row>
    <row r="400" spans="14:14" s="1" customFormat="1" x14ac:dyDescent="0.3">
      <c r="N400" s="150"/>
    </row>
    <row r="401" spans="6:14" s="1" customFormat="1" x14ac:dyDescent="0.3">
      <c r="N401" s="150"/>
    </row>
    <row r="402" spans="6:14" x14ac:dyDescent="0.35">
      <c r="F402" s="53"/>
      <c r="G402" s="44"/>
      <c r="H402" s="46"/>
      <c r="I402" s="47"/>
      <c r="J402" s="44"/>
    </row>
    <row r="403" spans="6:14" x14ac:dyDescent="0.35">
      <c r="F403" s="53"/>
      <c r="G403" s="44"/>
      <c r="H403" s="46"/>
      <c r="I403" s="47"/>
      <c r="J403" s="44"/>
    </row>
    <row r="404" spans="6:14" x14ac:dyDescent="0.35">
      <c r="F404" s="53"/>
      <c r="G404" s="44"/>
      <c r="H404" s="46"/>
      <c r="I404" s="47"/>
      <c r="J404" s="44"/>
    </row>
    <row r="405" spans="6:14" x14ac:dyDescent="0.35">
      <c r="F405" s="53"/>
      <c r="G405" s="44"/>
      <c r="H405" s="46"/>
      <c r="I405" s="47"/>
      <c r="J405" s="44"/>
    </row>
    <row r="406" spans="6:14" x14ac:dyDescent="0.35">
      <c r="F406" s="53"/>
      <c r="G406" s="44"/>
      <c r="H406" s="46"/>
      <c r="I406" s="47"/>
      <c r="J406" s="44"/>
    </row>
    <row r="407" spans="6:14" x14ac:dyDescent="0.35">
      <c r="F407" s="53"/>
      <c r="G407" s="44"/>
      <c r="H407" s="46"/>
      <c r="I407" s="47"/>
      <c r="J407" s="44"/>
    </row>
    <row r="408" spans="6:14" x14ac:dyDescent="0.35">
      <c r="F408" s="53"/>
      <c r="G408" s="44"/>
      <c r="H408" s="46"/>
      <c r="I408" s="47"/>
      <c r="J408" s="44"/>
    </row>
    <row r="409" spans="6:14" x14ac:dyDescent="0.35">
      <c r="F409" s="53"/>
      <c r="G409" s="44"/>
      <c r="H409" s="46"/>
      <c r="I409" s="47"/>
      <c r="J409" s="44"/>
    </row>
    <row r="410" spans="6:14" x14ac:dyDescent="0.35">
      <c r="F410" s="53"/>
      <c r="G410" s="44"/>
      <c r="H410" s="46"/>
      <c r="I410" s="47"/>
      <c r="J410" s="44"/>
    </row>
    <row r="411" spans="6:14" x14ac:dyDescent="0.35">
      <c r="F411" s="53"/>
      <c r="G411" s="44"/>
      <c r="H411" s="46"/>
      <c r="I411" s="47"/>
      <c r="J411" s="44"/>
    </row>
    <row r="412" spans="6:14" x14ac:dyDescent="0.35">
      <c r="F412" s="53"/>
      <c r="G412" s="44"/>
      <c r="H412" s="46"/>
      <c r="I412" s="47"/>
      <c r="J412" s="44"/>
    </row>
    <row r="413" spans="6:14" x14ac:dyDescent="0.35">
      <c r="F413" s="53"/>
      <c r="G413" s="44"/>
      <c r="H413" s="46"/>
      <c r="I413" s="47"/>
      <c r="J413" s="44"/>
    </row>
    <row r="414" spans="6:14" x14ac:dyDescent="0.35">
      <c r="F414" s="53"/>
      <c r="G414" s="44"/>
      <c r="H414" s="46"/>
      <c r="I414" s="47"/>
      <c r="J414" s="44"/>
    </row>
    <row r="415" spans="6:14" x14ac:dyDescent="0.35">
      <c r="F415" s="53"/>
      <c r="G415" s="44"/>
      <c r="H415" s="46"/>
      <c r="I415" s="47"/>
      <c r="J415" s="44"/>
    </row>
    <row r="416" spans="6:14" x14ac:dyDescent="0.35">
      <c r="F416" s="53"/>
      <c r="G416" s="44"/>
      <c r="H416" s="46"/>
      <c r="I416" s="47"/>
      <c r="J416" s="44"/>
    </row>
    <row r="417" spans="6:10" x14ac:dyDescent="0.35">
      <c r="F417" s="53"/>
      <c r="G417" s="44"/>
      <c r="H417" s="46"/>
      <c r="I417" s="47"/>
      <c r="J417" s="44"/>
    </row>
    <row r="418" spans="6:10" x14ac:dyDescent="0.35">
      <c r="F418" s="53"/>
      <c r="G418" s="44"/>
      <c r="H418" s="46"/>
      <c r="I418" s="47"/>
      <c r="J418" s="44"/>
    </row>
    <row r="419" spans="6:10" x14ac:dyDescent="0.35">
      <c r="F419" s="53"/>
      <c r="G419" s="44"/>
      <c r="H419" s="46"/>
      <c r="I419" s="47"/>
      <c r="J419" s="44"/>
    </row>
    <row r="420" spans="6:10" x14ac:dyDescent="0.35">
      <c r="F420" s="53"/>
      <c r="G420" s="44"/>
      <c r="H420" s="46"/>
      <c r="I420" s="47"/>
      <c r="J420" s="44"/>
    </row>
    <row r="421" spans="6:10" x14ac:dyDescent="0.35">
      <c r="F421" s="53"/>
      <c r="G421" s="44"/>
      <c r="H421" s="46"/>
      <c r="I421" s="47"/>
      <c r="J421" s="44"/>
    </row>
    <row r="422" spans="6:10" x14ac:dyDescent="0.35">
      <c r="F422" s="53"/>
      <c r="G422" s="44"/>
      <c r="H422" s="46"/>
      <c r="I422" s="47"/>
      <c r="J422" s="44"/>
    </row>
    <row r="423" spans="6:10" x14ac:dyDescent="0.35">
      <c r="F423" s="53"/>
      <c r="G423" s="44"/>
      <c r="H423" s="46"/>
      <c r="I423" s="47"/>
      <c r="J423" s="44"/>
    </row>
    <row r="424" spans="6:10" x14ac:dyDescent="0.35">
      <c r="F424" s="53"/>
      <c r="G424" s="44"/>
      <c r="H424" s="46"/>
      <c r="I424" s="47"/>
      <c r="J424" s="44"/>
    </row>
    <row r="425" spans="6:10" x14ac:dyDescent="0.35">
      <c r="F425" s="53"/>
      <c r="G425" s="44"/>
      <c r="H425" s="46"/>
      <c r="I425" s="47"/>
      <c r="J425" s="44"/>
    </row>
    <row r="426" spans="6:10" x14ac:dyDescent="0.35">
      <c r="F426" s="53"/>
      <c r="G426" s="44"/>
      <c r="H426" s="46"/>
      <c r="I426" s="47"/>
      <c r="J426" s="44"/>
    </row>
    <row r="427" spans="6:10" x14ac:dyDescent="0.35">
      <c r="F427" s="53"/>
      <c r="G427" s="44"/>
      <c r="H427" s="46"/>
      <c r="I427" s="47"/>
      <c r="J427" s="44"/>
    </row>
    <row r="428" spans="6:10" x14ac:dyDescent="0.35">
      <c r="F428" s="53"/>
      <c r="G428" s="44"/>
      <c r="H428" s="46"/>
      <c r="I428" s="47"/>
      <c r="J428" s="44"/>
    </row>
    <row r="429" spans="6:10" x14ac:dyDescent="0.35">
      <c r="F429" s="53"/>
      <c r="G429" s="44"/>
      <c r="H429" s="46"/>
      <c r="I429" s="47"/>
      <c r="J429" s="44"/>
    </row>
    <row r="430" spans="6:10" x14ac:dyDescent="0.35">
      <c r="F430" s="53"/>
      <c r="G430" s="44"/>
      <c r="H430" s="46"/>
      <c r="I430" s="47"/>
      <c r="J430" s="44"/>
    </row>
    <row r="431" spans="6:10" x14ac:dyDescent="0.35">
      <c r="F431" s="53"/>
      <c r="G431" s="44"/>
      <c r="H431" s="46"/>
      <c r="I431" s="47"/>
      <c r="J431" s="44"/>
    </row>
    <row r="432" spans="6:10" x14ac:dyDescent="0.35">
      <c r="F432" s="53"/>
      <c r="G432" s="44"/>
      <c r="H432" s="46"/>
      <c r="I432" s="47"/>
      <c r="J432" s="44"/>
    </row>
    <row r="433" spans="6:14" x14ac:dyDescent="0.35">
      <c r="F433" s="53"/>
      <c r="G433" s="44"/>
      <c r="H433" s="46"/>
      <c r="I433" s="47"/>
      <c r="J433" s="44"/>
    </row>
    <row r="434" spans="6:14" s="1" customFormat="1" x14ac:dyDescent="0.3">
      <c r="N434" s="150"/>
    </row>
    <row r="435" spans="6:14" s="1" customFormat="1" x14ac:dyDescent="0.3">
      <c r="N435" s="150"/>
    </row>
    <row r="436" spans="6:14" s="1" customFormat="1" x14ac:dyDescent="0.3">
      <c r="N436" s="150"/>
    </row>
    <row r="437" spans="6:14" s="1" customFormat="1" x14ac:dyDescent="0.3">
      <c r="N437" s="150"/>
    </row>
    <row r="438" spans="6:14" s="1" customFormat="1" x14ac:dyDescent="0.3">
      <c r="N438" s="150"/>
    </row>
    <row r="439" spans="6:14" s="1" customFormat="1" x14ac:dyDescent="0.3">
      <c r="N439" s="150"/>
    </row>
    <row r="440" spans="6:14" s="1" customFormat="1" x14ac:dyDescent="0.3">
      <c r="N440" s="150"/>
    </row>
    <row r="441" spans="6:14" s="1" customFormat="1" x14ac:dyDescent="0.3">
      <c r="N441" s="150"/>
    </row>
    <row r="442" spans="6:14" s="1" customFormat="1" x14ac:dyDescent="0.3">
      <c r="N442" s="150"/>
    </row>
    <row r="443" spans="6:14" s="1" customFormat="1" x14ac:dyDescent="0.3">
      <c r="N443" s="150"/>
    </row>
    <row r="444" spans="6:14" s="1" customFormat="1" x14ac:dyDescent="0.3">
      <c r="N444" s="150"/>
    </row>
    <row r="445" spans="6:14" s="1" customFormat="1" x14ac:dyDescent="0.3">
      <c r="N445" s="150"/>
    </row>
    <row r="446" spans="6:14" s="1" customFormat="1" x14ac:dyDescent="0.3">
      <c r="N446" s="150"/>
    </row>
    <row r="447" spans="6:14" s="1" customFormat="1" x14ac:dyDescent="0.3">
      <c r="N447" s="150"/>
    </row>
    <row r="448" spans="6:14" s="1" customFormat="1" x14ac:dyDescent="0.3">
      <c r="N448" s="150"/>
    </row>
    <row r="449" spans="6:14" s="1" customFormat="1" x14ac:dyDescent="0.3">
      <c r="N449" s="150"/>
    </row>
    <row r="450" spans="6:14" s="1" customFormat="1" x14ac:dyDescent="0.3">
      <c r="N450" s="150"/>
    </row>
    <row r="451" spans="6:14" s="1" customFormat="1" x14ac:dyDescent="0.3">
      <c r="N451" s="150"/>
    </row>
    <row r="452" spans="6:14" s="1" customFormat="1" x14ac:dyDescent="0.3">
      <c r="N452" s="150"/>
    </row>
    <row r="453" spans="6:14" s="1" customFormat="1" x14ac:dyDescent="0.3">
      <c r="N453" s="150"/>
    </row>
    <row r="454" spans="6:14" s="1" customFormat="1" x14ac:dyDescent="0.3">
      <c r="N454" s="150"/>
    </row>
    <row r="455" spans="6:14" s="1" customFormat="1" x14ac:dyDescent="0.3">
      <c r="N455" s="150"/>
    </row>
    <row r="456" spans="6:14" s="1" customFormat="1" x14ac:dyDescent="0.3">
      <c r="N456" s="150"/>
    </row>
    <row r="457" spans="6:14" s="1" customFormat="1" x14ac:dyDescent="0.3">
      <c r="N457" s="150"/>
    </row>
    <row r="458" spans="6:14" x14ac:dyDescent="0.35">
      <c r="F458" s="53"/>
      <c r="G458" s="44"/>
      <c r="H458" s="46"/>
      <c r="I458" s="47"/>
      <c r="J458" s="44"/>
    </row>
    <row r="459" spans="6:14" x14ac:dyDescent="0.35">
      <c r="F459" s="53"/>
      <c r="G459" s="44"/>
      <c r="H459" s="46"/>
      <c r="I459" s="47"/>
      <c r="J459" s="44"/>
    </row>
    <row r="460" spans="6:14" x14ac:dyDescent="0.35">
      <c r="F460" s="53"/>
      <c r="G460" s="44"/>
      <c r="H460" s="46"/>
      <c r="I460" s="47"/>
      <c r="J460" s="44"/>
    </row>
    <row r="461" spans="6:14" x14ac:dyDescent="0.35">
      <c r="F461" s="53"/>
      <c r="G461" s="44"/>
      <c r="H461" s="46"/>
      <c r="I461" s="47"/>
      <c r="J461" s="44"/>
    </row>
    <row r="462" spans="6:14" x14ac:dyDescent="0.35">
      <c r="F462" s="53"/>
      <c r="G462" s="44"/>
      <c r="H462" s="46"/>
      <c r="I462" s="47"/>
      <c r="J462" s="44"/>
    </row>
    <row r="463" spans="6:14" x14ac:dyDescent="0.35">
      <c r="F463" s="53"/>
      <c r="G463" s="44"/>
      <c r="H463" s="46"/>
      <c r="I463" s="47"/>
      <c r="J463" s="44"/>
    </row>
    <row r="464" spans="6:14" x14ac:dyDescent="0.35">
      <c r="F464" s="53"/>
      <c r="G464" s="44"/>
      <c r="H464" s="46"/>
      <c r="I464" s="47"/>
      <c r="J464" s="44"/>
    </row>
    <row r="465" spans="6:10" x14ac:dyDescent="0.35">
      <c r="F465" s="53"/>
      <c r="G465" s="44"/>
      <c r="H465" s="46"/>
      <c r="I465" s="47"/>
      <c r="J465" s="44"/>
    </row>
    <row r="466" spans="6:10" x14ac:dyDescent="0.35">
      <c r="F466" s="53"/>
      <c r="G466" s="44"/>
      <c r="H466" s="46"/>
      <c r="I466" s="47"/>
      <c r="J466" s="44"/>
    </row>
    <row r="467" spans="6:10" x14ac:dyDescent="0.35">
      <c r="F467" s="53"/>
      <c r="G467" s="44"/>
      <c r="H467" s="46"/>
      <c r="I467" s="47"/>
      <c r="J467" s="44"/>
    </row>
    <row r="468" spans="6:10" x14ac:dyDescent="0.35">
      <c r="F468" s="53"/>
      <c r="G468" s="44"/>
      <c r="H468" s="46"/>
      <c r="I468" s="47"/>
      <c r="J468" s="44"/>
    </row>
    <row r="469" spans="6:10" x14ac:dyDescent="0.35">
      <c r="F469" s="53"/>
      <c r="G469" s="44"/>
      <c r="H469" s="46"/>
      <c r="I469" s="47"/>
      <c r="J469" s="44"/>
    </row>
    <row r="470" spans="6:10" x14ac:dyDescent="0.35">
      <c r="F470" s="53"/>
      <c r="G470" s="44"/>
      <c r="H470" s="46"/>
      <c r="I470" s="47"/>
      <c r="J470" s="44"/>
    </row>
    <row r="471" spans="6:10" x14ac:dyDescent="0.35">
      <c r="F471" s="53"/>
      <c r="G471" s="44"/>
      <c r="H471" s="46"/>
      <c r="I471" s="47"/>
      <c r="J471" s="44"/>
    </row>
    <row r="472" spans="6:10" x14ac:dyDescent="0.35">
      <c r="F472" s="53"/>
      <c r="G472" s="44"/>
      <c r="H472" s="46"/>
      <c r="I472" s="47"/>
      <c r="J472" s="44"/>
    </row>
    <row r="473" spans="6:10" x14ac:dyDescent="0.35">
      <c r="F473" s="53"/>
      <c r="G473" s="44"/>
      <c r="H473" s="46"/>
      <c r="I473" s="47"/>
      <c r="J473" s="44"/>
    </row>
    <row r="474" spans="6:10" x14ac:dyDescent="0.35">
      <c r="F474" s="53"/>
      <c r="G474" s="44"/>
      <c r="H474" s="46"/>
      <c r="I474" s="47"/>
      <c r="J474" s="44"/>
    </row>
    <row r="475" spans="6:10" x14ac:dyDescent="0.35">
      <c r="F475" s="53"/>
      <c r="G475" s="44"/>
      <c r="H475" s="46"/>
      <c r="I475" s="47"/>
      <c r="J475" s="44"/>
    </row>
    <row r="476" spans="6:10" x14ac:dyDescent="0.35">
      <c r="F476" s="53"/>
      <c r="G476" s="44"/>
      <c r="H476" s="46"/>
      <c r="I476" s="47"/>
      <c r="J476" s="44"/>
    </row>
    <row r="477" spans="6:10" x14ac:dyDescent="0.35">
      <c r="F477" s="53"/>
      <c r="G477" s="44"/>
      <c r="H477" s="46"/>
      <c r="I477" s="47"/>
      <c r="J477" s="44"/>
    </row>
    <row r="478" spans="6:10" x14ac:dyDescent="0.35">
      <c r="F478" s="53"/>
      <c r="G478" s="44"/>
      <c r="H478" s="46"/>
      <c r="I478" s="47"/>
      <c r="J478" s="44"/>
    </row>
    <row r="479" spans="6:10" x14ac:dyDescent="0.35">
      <c r="F479" s="53"/>
      <c r="G479" s="44"/>
      <c r="H479" s="46"/>
      <c r="I479" s="47"/>
      <c r="J479" s="44"/>
    </row>
    <row r="480" spans="6:10" x14ac:dyDescent="0.35">
      <c r="F480" s="53"/>
      <c r="G480" s="44"/>
      <c r="H480" s="46"/>
      <c r="I480" s="47"/>
      <c r="J480" s="44"/>
    </row>
    <row r="481" spans="6:10" x14ac:dyDescent="0.35">
      <c r="F481" s="53"/>
      <c r="G481" s="44"/>
      <c r="H481" s="46"/>
      <c r="I481" s="47"/>
      <c r="J481" s="44"/>
    </row>
    <row r="482" spans="6:10" x14ac:dyDescent="0.35">
      <c r="F482" s="53"/>
      <c r="G482" s="44"/>
      <c r="H482" s="46"/>
      <c r="I482" s="47"/>
      <c r="J482" s="44"/>
    </row>
    <row r="483" spans="6:10" x14ac:dyDescent="0.35">
      <c r="F483" s="53"/>
      <c r="G483" s="44"/>
      <c r="H483" s="46"/>
      <c r="I483" s="47"/>
      <c r="J483" s="44"/>
    </row>
    <row r="484" spans="6:10" x14ac:dyDescent="0.35">
      <c r="F484" s="53"/>
      <c r="G484" s="44"/>
      <c r="H484" s="46"/>
      <c r="I484" s="47"/>
      <c r="J484" s="44"/>
    </row>
    <row r="485" spans="6:10" x14ac:dyDescent="0.35">
      <c r="F485" s="53"/>
      <c r="G485" s="44"/>
      <c r="H485" s="46"/>
      <c r="I485" s="47"/>
      <c r="J485" s="44"/>
    </row>
    <row r="486" spans="6:10" x14ac:dyDescent="0.35">
      <c r="F486" s="53"/>
      <c r="G486" s="44"/>
      <c r="H486" s="46"/>
      <c r="I486" s="47"/>
      <c r="J486" s="44"/>
    </row>
    <row r="487" spans="6:10" x14ac:dyDescent="0.35">
      <c r="F487" s="53"/>
      <c r="G487" s="44"/>
      <c r="H487" s="46"/>
      <c r="I487" s="47"/>
      <c r="J487" s="44"/>
    </row>
    <row r="488" spans="6:10" x14ac:dyDescent="0.35">
      <c r="F488" s="53"/>
      <c r="G488" s="44"/>
      <c r="H488" s="46"/>
      <c r="I488" s="47"/>
      <c r="J488" s="44"/>
    </row>
    <row r="489" spans="6:10" x14ac:dyDescent="0.35">
      <c r="F489" s="53"/>
      <c r="G489" s="44"/>
      <c r="H489" s="46"/>
      <c r="I489" s="47"/>
      <c r="J489" s="44"/>
    </row>
    <row r="490" spans="6:10" x14ac:dyDescent="0.35">
      <c r="F490" s="53"/>
      <c r="G490" s="44"/>
      <c r="H490" s="46"/>
      <c r="I490" s="47"/>
      <c r="J490" s="44"/>
    </row>
    <row r="491" spans="6:10" x14ac:dyDescent="0.35">
      <c r="F491" s="53"/>
      <c r="G491" s="44"/>
      <c r="H491" s="46"/>
      <c r="I491" s="47"/>
      <c r="J491" s="44"/>
    </row>
    <row r="492" spans="6:10" x14ac:dyDescent="0.35">
      <c r="F492" s="53"/>
      <c r="G492" s="44"/>
      <c r="H492" s="46"/>
      <c r="I492" s="47"/>
      <c r="J492" s="44"/>
    </row>
    <row r="493" spans="6:10" x14ac:dyDescent="0.35">
      <c r="F493" s="53"/>
      <c r="G493" s="44"/>
      <c r="H493" s="46"/>
      <c r="I493" s="47"/>
      <c r="J493" s="44"/>
    </row>
    <row r="494" spans="6:10" x14ac:dyDescent="0.35">
      <c r="F494" s="53"/>
      <c r="G494" s="44"/>
      <c r="H494" s="46"/>
      <c r="I494" s="47"/>
      <c r="J494" s="44"/>
    </row>
    <row r="495" spans="6:10" x14ac:dyDescent="0.35">
      <c r="F495" s="53"/>
      <c r="G495" s="44"/>
      <c r="H495" s="46"/>
      <c r="I495" s="47"/>
      <c r="J495" s="44"/>
    </row>
    <row r="496" spans="6:10" x14ac:dyDescent="0.35">
      <c r="F496" s="53"/>
      <c r="G496" s="44"/>
      <c r="H496" s="46"/>
      <c r="I496" s="47"/>
      <c r="J496" s="44"/>
    </row>
    <row r="497" spans="6:10" x14ac:dyDescent="0.35">
      <c r="F497" s="53"/>
      <c r="G497" s="44"/>
      <c r="H497" s="46"/>
      <c r="I497" s="47"/>
      <c r="J497" s="44"/>
    </row>
    <row r="498" spans="6:10" x14ac:dyDescent="0.35">
      <c r="F498" s="53"/>
      <c r="G498" s="44"/>
      <c r="H498" s="46"/>
      <c r="I498" s="47"/>
      <c r="J498" s="44"/>
    </row>
    <row r="499" spans="6:10" x14ac:dyDescent="0.35">
      <c r="F499" s="53"/>
      <c r="G499" s="44"/>
      <c r="H499" s="46"/>
      <c r="I499" s="47"/>
      <c r="J499" s="44"/>
    </row>
    <row r="500" spans="6:10" x14ac:dyDescent="0.35">
      <c r="F500" s="53"/>
      <c r="G500" s="44"/>
      <c r="H500" s="46"/>
      <c r="I500" s="47"/>
      <c r="J500" s="44"/>
    </row>
    <row r="501" spans="6:10" x14ac:dyDescent="0.35">
      <c r="F501" s="53"/>
      <c r="G501" s="44"/>
      <c r="H501" s="46"/>
      <c r="I501" s="47"/>
      <c r="J501" s="44"/>
    </row>
    <row r="502" spans="6:10" x14ac:dyDescent="0.35">
      <c r="F502" s="53"/>
      <c r="G502" s="44"/>
      <c r="H502" s="46"/>
      <c r="I502" s="47"/>
      <c r="J502" s="44"/>
    </row>
    <row r="503" spans="6:10" x14ac:dyDescent="0.35">
      <c r="F503" s="53"/>
      <c r="G503" s="44"/>
      <c r="H503" s="46"/>
      <c r="I503" s="47"/>
      <c r="J503" s="44"/>
    </row>
    <row r="504" spans="6:10" x14ac:dyDescent="0.35">
      <c r="F504" s="53"/>
      <c r="G504" s="44"/>
      <c r="H504" s="46"/>
      <c r="I504" s="47"/>
      <c r="J504" s="44"/>
    </row>
    <row r="505" spans="6:10" x14ac:dyDescent="0.35">
      <c r="F505" s="53"/>
      <c r="G505" s="44"/>
      <c r="H505" s="46"/>
      <c r="I505" s="47"/>
      <c r="J505" s="44"/>
    </row>
    <row r="506" spans="6:10" x14ac:dyDescent="0.35">
      <c r="F506" s="53"/>
      <c r="G506" s="44"/>
      <c r="H506" s="46"/>
      <c r="I506" s="47"/>
      <c r="J506" s="44"/>
    </row>
    <row r="507" spans="6:10" x14ac:dyDescent="0.35">
      <c r="F507" s="53"/>
      <c r="G507" s="44"/>
      <c r="H507" s="46"/>
      <c r="I507" s="47"/>
      <c r="J507" s="44"/>
    </row>
    <row r="508" spans="6:10" x14ac:dyDescent="0.35">
      <c r="F508" s="53"/>
      <c r="G508" s="44"/>
      <c r="H508" s="46"/>
      <c r="I508" s="47"/>
      <c r="J508" s="44"/>
    </row>
    <row r="509" spans="6:10" x14ac:dyDescent="0.35">
      <c r="F509" s="53"/>
      <c r="G509" s="44"/>
      <c r="H509" s="46"/>
      <c r="I509" s="47"/>
      <c r="J509" s="44"/>
    </row>
    <row r="510" spans="6:10" x14ac:dyDescent="0.35">
      <c r="F510" s="53"/>
      <c r="G510" s="44"/>
      <c r="H510" s="46"/>
      <c r="I510" s="47"/>
      <c r="J510" s="44"/>
    </row>
    <row r="511" spans="6:10" x14ac:dyDescent="0.35">
      <c r="F511" s="53"/>
      <c r="G511" s="44"/>
      <c r="H511" s="46"/>
      <c r="I511" s="47"/>
      <c r="J511" s="44"/>
    </row>
    <row r="512" spans="6:10" x14ac:dyDescent="0.35">
      <c r="F512" s="53"/>
      <c r="G512" s="44"/>
      <c r="H512" s="46"/>
      <c r="I512" s="47"/>
      <c r="J512" s="44"/>
    </row>
    <row r="513" spans="6:10" x14ac:dyDescent="0.35">
      <c r="F513" s="53"/>
      <c r="G513" s="44"/>
      <c r="H513" s="46"/>
      <c r="I513" s="47"/>
      <c r="J513" s="44"/>
    </row>
    <row r="514" spans="6:10" x14ac:dyDescent="0.35">
      <c r="F514" s="53"/>
      <c r="G514" s="44"/>
      <c r="H514" s="46"/>
      <c r="I514" s="47"/>
      <c r="J514" s="44"/>
    </row>
    <row r="515" spans="6:10" x14ac:dyDescent="0.35">
      <c r="F515" s="53"/>
      <c r="G515" s="44"/>
      <c r="H515" s="46"/>
      <c r="I515" s="47"/>
      <c r="J515" s="44"/>
    </row>
    <row r="516" spans="6:10" x14ac:dyDescent="0.35">
      <c r="F516" s="53"/>
      <c r="G516" s="44"/>
      <c r="H516" s="46"/>
      <c r="I516" s="47"/>
      <c r="J516" s="44"/>
    </row>
    <row r="517" spans="6:10" x14ac:dyDescent="0.35">
      <c r="F517" s="53"/>
      <c r="G517" s="44"/>
      <c r="H517" s="46"/>
      <c r="I517" s="47"/>
      <c r="J517" s="44"/>
    </row>
    <row r="518" spans="6:10" x14ac:dyDescent="0.35">
      <c r="F518" s="53"/>
      <c r="G518" s="44"/>
      <c r="H518" s="46"/>
      <c r="I518" s="47"/>
      <c r="J518" s="44"/>
    </row>
    <row r="519" spans="6:10" x14ac:dyDescent="0.35">
      <c r="F519" s="53"/>
      <c r="G519" s="44"/>
      <c r="H519" s="46"/>
      <c r="I519" s="47"/>
      <c r="J519" s="44"/>
    </row>
    <row r="520" spans="6:10" x14ac:dyDescent="0.35">
      <c r="F520" s="53"/>
      <c r="G520" s="44"/>
      <c r="H520" s="46"/>
      <c r="I520" s="47"/>
      <c r="J520" s="44"/>
    </row>
    <row r="521" spans="6:10" x14ac:dyDescent="0.35">
      <c r="F521" s="53"/>
      <c r="G521" s="44"/>
      <c r="H521" s="46"/>
      <c r="I521" s="47"/>
      <c r="J521" s="44"/>
    </row>
    <row r="522" spans="6:10" x14ac:dyDescent="0.35">
      <c r="F522" s="53"/>
      <c r="G522" s="44"/>
      <c r="H522" s="46"/>
      <c r="I522" s="47"/>
      <c r="J522" s="44"/>
    </row>
    <row r="523" spans="6:10" x14ac:dyDescent="0.35">
      <c r="F523" s="53"/>
      <c r="G523" s="44"/>
      <c r="H523" s="46"/>
      <c r="I523" s="47"/>
      <c r="J523" s="44"/>
    </row>
    <row r="524" spans="6:10" x14ac:dyDescent="0.35">
      <c r="F524" s="53"/>
      <c r="G524" s="44"/>
      <c r="H524" s="46"/>
      <c r="I524" s="47"/>
      <c r="J524" s="44"/>
    </row>
    <row r="525" spans="6:10" x14ac:dyDescent="0.35">
      <c r="F525" s="53"/>
      <c r="G525" s="44"/>
      <c r="H525" s="46"/>
      <c r="I525" s="47"/>
      <c r="J525" s="44"/>
    </row>
    <row r="526" spans="6:10" x14ac:dyDescent="0.35">
      <c r="F526" s="53"/>
      <c r="G526" s="44"/>
      <c r="H526" s="46"/>
      <c r="I526" s="47"/>
      <c r="J526" s="44"/>
    </row>
    <row r="527" spans="6:10" x14ac:dyDescent="0.35">
      <c r="F527" s="53"/>
      <c r="G527" s="44"/>
      <c r="H527" s="46"/>
      <c r="I527" s="47"/>
      <c r="J527" s="44"/>
    </row>
    <row r="528" spans="6:10" x14ac:dyDescent="0.35">
      <c r="F528" s="53"/>
      <c r="G528" s="44"/>
      <c r="H528" s="46"/>
      <c r="I528" s="47"/>
      <c r="J528" s="44"/>
    </row>
    <row r="529" spans="6:10" x14ac:dyDescent="0.35">
      <c r="F529" s="53"/>
      <c r="G529" s="44"/>
      <c r="H529" s="46"/>
      <c r="I529" s="47"/>
      <c r="J529" s="44"/>
    </row>
    <row r="530" spans="6:10" x14ac:dyDescent="0.35">
      <c r="F530" s="53"/>
      <c r="G530" s="44"/>
      <c r="H530" s="46"/>
      <c r="I530" s="47"/>
      <c r="J530" s="44"/>
    </row>
    <row r="531" spans="6:10" x14ac:dyDescent="0.35">
      <c r="F531" s="53"/>
      <c r="G531" s="44"/>
      <c r="H531" s="46"/>
      <c r="I531" s="47"/>
      <c r="J531" s="44"/>
    </row>
    <row r="532" spans="6:10" x14ac:dyDescent="0.35">
      <c r="F532" s="53"/>
      <c r="G532" s="44"/>
      <c r="H532" s="46"/>
      <c r="I532" s="47"/>
      <c r="J532" s="44"/>
    </row>
    <row r="533" spans="6:10" x14ac:dyDescent="0.35">
      <c r="F533" s="53"/>
      <c r="G533" s="44"/>
      <c r="H533" s="46"/>
      <c r="I533" s="47"/>
      <c r="J533" s="44"/>
    </row>
    <row r="534" spans="6:10" x14ac:dyDescent="0.35">
      <c r="F534" s="53"/>
      <c r="G534" s="44"/>
      <c r="H534" s="46"/>
      <c r="I534" s="47"/>
      <c r="J534" s="44"/>
    </row>
    <row r="535" spans="6:10" x14ac:dyDescent="0.35">
      <c r="F535" s="53"/>
      <c r="G535" s="44"/>
      <c r="H535" s="46"/>
      <c r="I535" s="47"/>
      <c r="J535" s="44"/>
    </row>
    <row r="536" spans="6:10" x14ac:dyDescent="0.35">
      <c r="F536" s="53"/>
      <c r="G536" s="44"/>
      <c r="H536" s="46"/>
      <c r="I536" s="47"/>
      <c r="J536" s="44"/>
    </row>
    <row r="537" spans="6:10" x14ac:dyDescent="0.35">
      <c r="F537" s="53"/>
      <c r="G537" s="44"/>
      <c r="H537" s="46"/>
      <c r="I537" s="47"/>
      <c r="J537" s="44"/>
    </row>
    <row r="538" spans="6:10" x14ac:dyDescent="0.35">
      <c r="F538" s="53"/>
      <c r="G538" s="44"/>
      <c r="H538" s="46"/>
      <c r="I538" s="47"/>
      <c r="J538" s="44"/>
    </row>
    <row r="539" spans="6:10" x14ac:dyDescent="0.35">
      <c r="F539" s="53"/>
      <c r="G539" s="44"/>
      <c r="H539" s="46"/>
      <c r="I539" s="47"/>
      <c r="J539" s="44"/>
    </row>
    <row r="540" spans="6:10" x14ac:dyDescent="0.35">
      <c r="F540" s="53"/>
      <c r="G540" s="44"/>
      <c r="H540" s="46"/>
      <c r="I540" s="47"/>
      <c r="J540" s="44"/>
    </row>
    <row r="541" spans="6:10" x14ac:dyDescent="0.35">
      <c r="F541" s="53"/>
      <c r="G541" s="44"/>
      <c r="H541" s="46"/>
      <c r="I541" s="47"/>
      <c r="J541" s="44"/>
    </row>
    <row r="542" spans="6:10" x14ac:dyDescent="0.35">
      <c r="F542" s="53"/>
      <c r="G542" s="44"/>
      <c r="H542" s="46"/>
      <c r="I542" s="47"/>
      <c r="J542" s="44"/>
    </row>
    <row r="543" spans="6:10" x14ac:dyDescent="0.35">
      <c r="F543" s="53"/>
      <c r="G543" s="44"/>
      <c r="H543" s="46"/>
      <c r="I543" s="47"/>
      <c r="J543" s="44"/>
    </row>
    <row r="544" spans="6:10" x14ac:dyDescent="0.35">
      <c r="F544" s="53"/>
      <c r="G544" s="44"/>
      <c r="H544" s="46"/>
      <c r="I544" s="47"/>
      <c r="J544" s="44"/>
    </row>
    <row r="545" spans="6:10" x14ac:dyDescent="0.35">
      <c r="F545" s="53"/>
      <c r="G545" s="44"/>
      <c r="H545" s="46"/>
      <c r="I545" s="47"/>
      <c r="J545" s="44"/>
    </row>
    <row r="546" spans="6:10" x14ac:dyDescent="0.35">
      <c r="F546" s="53"/>
      <c r="G546" s="44"/>
      <c r="H546" s="46"/>
      <c r="I546" s="47"/>
      <c r="J546" s="44"/>
    </row>
    <row r="547" spans="6:10" x14ac:dyDescent="0.35">
      <c r="F547" s="53"/>
      <c r="G547" s="44"/>
      <c r="H547" s="46"/>
      <c r="I547" s="47"/>
      <c r="J547" s="44"/>
    </row>
    <row r="548" spans="6:10" x14ac:dyDescent="0.35">
      <c r="F548" s="53"/>
      <c r="G548" s="44"/>
      <c r="H548" s="46"/>
      <c r="I548" s="47"/>
      <c r="J548" s="44"/>
    </row>
    <row r="549" spans="6:10" x14ac:dyDescent="0.35">
      <c r="F549" s="53"/>
      <c r="G549" s="44"/>
      <c r="H549" s="46"/>
      <c r="I549" s="47"/>
      <c r="J549" s="44"/>
    </row>
    <row r="550" spans="6:10" x14ac:dyDescent="0.35">
      <c r="F550" s="53"/>
      <c r="G550" s="44"/>
      <c r="H550" s="46"/>
      <c r="I550" s="47"/>
      <c r="J550" s="44"/>
    </row>
    <row r="551" spans="6:10" x14ac:dyDescent="0.35">
      <c r="F551" s="53"/>
      <c r="G551" s="44"/>
      <c r="H551" s="46"/>
      <c r="I551" s="47"/>
      <c r="J551" s="44"/>
    </row>
    <row r="552" spans="6:10" x14ac:dyDescent="0.35">
      <c r="F552" s="53"/>
      <c r="G552" s="44"/>
      <c r="H552" s="46"/>
      <c r="I552" s="47"/>
      <c r="J552" s="44"/>
    </row>
    <row r="553" spans="6:10" x14ac:dyDescent="0.35">
      <c r="F553" s="53"/>
      <c r="G553" s="44"/>
      <c r="H553" s="46"/>
      <c r="I553" s="47"/>
      <c r="J553" s="44"/>
    </row>
    <row r="554" spans="6:10" x14ac:dyDescent="0.35">
      <c r="F554" s="53"/>
      <c r="G554" s="44"/>
      <c r="H554" s="46"/>
      <c r="I554" s="47"/>
      <c r="J554" s="44"/>
    </row>
    <row r="555" spans="6:10" x14ac:dyDescent="0.35">
      <c r="F555" s="53"/>
      <c r="G555" s="44"/>
      <c r="H555" s="46"/>
      <c r="I555" s="47"/>
      <c r="J555" s="44"/>
    </row>
    <row r="556" spans="6:10" x14ac:dyDescent="0.35">
      <c r="F556" s="53"/>
      <c r="G556" s="44"/>
      <c r="H556" s="46"/>
      <c r="I556" s="47"/>
      <c r="J556" s="44"/>
    </row>
    <row r="557" spans="6:10" x14ac:dyDescent="0.35">
      <c r="F557" s="53"/>
      <c r="G557" s="44"/>
      <c r="H557" s="46"/>
      <c r="I557" s="47"/>
      <c r="J557" s="44"/>
    </row>
    <row r="558" spans="6:10" x14ac:dyDescent="0.35">
      <c r="F558" s="53"/>
      <c r="G558" s="44"/>
      <c r="H558" s="46"/>
      <c r="I558" s="47"/>
      <c r="J558" s="44"/>
    </row>
    <row r="559" spans="6:10" x14ac:dyDescent="0.35">
      <c r="F559" s="53"/>
      <c r="G559" s="44"/>
      <c r="H559" s="46"/>
      <c r="I559" s="47"/>
      <c r="J559" s="44"/>
    </row>
    <row r="560" spans="6:10" x14ac:dyDescent="0.35">
      <c r="F560" s="53"/>
      <c r="G560" s="44"/>
      <c r="H560" s="46"/>
      <c r="I560" s="47"/>
      <c r="J560" s="44"/>
    </row>
    <row r="561" spans="6:10" x14ac:dyDescent="0.35">
      <c r="F561" s="53"/>
      <c r="G561" s="44"/>
      <c r="H561" s="46"/>
      <c r="I561" s="47"/>
      <c r="J561" s="44"/>
    </row>
    <row r="562" spans="6:10" x14ac:dyDescent="0.35">
      <c r="F562" s="53"/>
      <c r="G562" s="44"/>
      <c r="H562" s="46"/>
      <c r="I562" s="47"/>
      <c r="J562" s="44"/>
    </row>
    <row r="563" spans="6:10" x14ac:dyDescent="0.35">
      <c r="F563" s="53"/>
      <c r="G563" s="44"/>
      <c r="H563" s="46"/>
      <c r="I563" s="47"/>
      <c r="J563" s="44"/>
    </row>
    <row r="564" spans="6:10" x14ac:dyDescent="0.35">
      <c r="F564" s="53"/>
      <c r="G564" s="44"/>
      <c r="H564" s="46"/>
      <c r="I564" s="47"/>
      <c r="J564" s="44"/>
    </row>
    <row r="565" spans="6:10" x14ac:dyDescent="0.35">
      <c r="F565" s="53"/>
      <c r="G565" s="44"/>
      <c r="H565" s="46"/>
      <c r="I565" s="47"/>
      <c r="J565" s="44"/>
    </row>
    <row r="566" spans="6:10" x14ac:dyDescent="0.35">
      <c r="F566" s="53"/>
      <c r="G566" s="44"/>
      <c r="H566" s="46"/>
      <c r="I566" s="47"/>
      <c r="J566" s="44"/>
    </row>
    <row r="567" spans="6:10" x14ac:dyDescent="0.35">
      <c r="F567" s="53"/>
      <c r="G567" s="44"/>
      <c r="H567" s="46"/>
      <c r="I567" s="47"/>
      <c r="J567" s="44"/>
    </row>
    <row r="568" spans="6:10" x14ac:dyDescent="0.35">
      <c r="F568" s="53"/>
      <c r="G568" s="44"/>
      <c r="H568" s="46"/>
      <c r="I568" s="47"/>
      <c r="J568" s="44"/>
    </row>
    <row r="569" spans="6:10" x14ac:dyDescent="0.35">
      <c r="F569" s="53"/>
      <c r="G569" s="44"/>
      <c r="H569" s="46"/>
      <c r="I569" s="47"/>
      <c r="J569" s="44"/>
    </row>
    <row r="570" spans="6:10" x14ac:dyDescent="0.35">
      <c r="F570" s="53"/>
      <c r="G570" s="44"/>
      <c r="H570" s="46"/>
      <c r="I570" s="47"/>
      <c r="J570" s="44"/>
    </row>
    <row r="571" spans="6:10" x14ac:dyDescent="0.35">
      <c r="F571" s="53"/>
      <c r="G571" s="44"/>
      <c r="H571" s="46"/>
      <c r="I571" s="47"/>
      <c r="J571" s="44"/>
    </row>
    <row r="572" spans="6:10" x14ac:dyDescent="0.35">
      <c r="F572" s="53"/>
      <c r="G572" s="44"/>
      <c r="H572" s="46"/>
      <c r="I572" s="47"/>
      <c r="J572" s="44"/>
    </row>
    <row r="573" spans="6:10" x14ac:dyDescent="0.35">
      <c r="F573" s="53"/>
      <c r="G573" s="44"/>
      <c r="H573" s="46"/>
      <c r="I573" s="47"/>
      <c r="J573" s="44"/>
    </row>
    <row r="574" spans="6:10" x14ac:dyDescent="0.35">
      <c r="F574" s="53"/>
      <c r="G574" s="44"/>
      <c r="H574" s="46"/>
      <c r="I574" s="47"/>
      <c r="J574" s="44"/>
    </row>
    <row r="575" spans="6:10" x14ac:dyDescent="0.35">
      <c r="F575" s="53"/>
      <c r="G575" s="44"/>
      <c r="H575" s="46"/>
      <c r="I575" s="47"/>
      <c r="J575" s="44"/>
    </row>
    <row r="576" spans="6:10" x14ac:dyDescent="0.35">
      <c r="F576" s="53"/>
      <c r="G576" s="44"/>
      <c r="H576" s="46"/>
      <c r="I576" s="47"/>
      <c r="J576" s="44"/>
    </row>
    <row r="577" spans="6:10" x14ac:dyDescent="0.35">
      <c r="F577" s="53"/>
      <c r="G577" s="44"/>
      <c r="H577" s="46"/>
      <c r="I577" s="47"/>
      <c r="J577" s="44"/>
    </row>
    <row r="578" spans="6:10" x14ac:dyDescent="0.35">
      <c r="F578" s="53"/>
      <c r="G578" s="44"/>
      <c r="H578" s="46"/>
      <c r="I578" s="47"/>
      <c r="J578" s="44"/>
    </row>
    <row r="579" spans="6:10" x14ac:dyDescent="0.35">
      <c r="F579" s="53"/>
      <c r="G579" s="44"/>
      <c r="H579" s="46"/>
      <c r="I579" s="47"/>
      <c r="J579" s="44"/>
    </row>
    <row r="580" spans="6:10" x14ac:dyDescent="0.35">
      <c r="F580" s="53"/>
      <c r="G580" s="44"/>
      <c r="H580" s="46"/>
      <c r="I580" s="47"/>
      <c r="J580" s="44"/>
    </row>
    <row r="581" spans="6:10" x14ac:dyDescent="0.35">
      <c r="F581" s="53"/>
      <c r="G581" s="44"/>
      <c r="H581" s="46"/>
      <c r="I581" s="47"/>
      <c r="J581" s="44"/>
    </row>
    <row r="582" spans="6:10" x14ac:dyDescent="0.35">
      <c r="F582" s="53"/>
      <c r="G582" s="44"/>
      <c r="H582" s="46"/>
      <c r="I582" s="47"/>
      <c r="J582" s="44"/>
    </row>
    <row r="583" spans="6:10" x14ac:dyDescent="0.35">
      <c r="F583" s="53"/>
      <c r="G583" s="44"/>
      <c r="H583" s="46"/>
      <c r="I583" s="47"/>
      <c r="J583" s="44"/>
    </row>
    <row r="584" spans="6:10" x14ac:dyDescent="0.35">
      <c r="F584" s="53"/>
      <c r="G584" s="44"/>
      <c r="H584" s="46"/>
      <c r="I584" s="47"/>
      <c r="J584" s="44"/>
    </row>
    <row r="585" spans="6:10" x14ac:dyDescent="0.35">
      <c r="F585" s="53"/>
      <c r="G585" s="44"/>
      <c r="H585" s="46"/>
      <c r="I585" s="47"/>
      <c r="J585" s="44"/>
    </row>
    <row r="586" spans="6:10" x14ac:dyDescent="0.35">
      <c r="F586" s="53"/>
      <c r="G586" s="44"/>
      <c r="H586" s="46"/>
      <c r="I586" s="47"/>
      <c r="J586" s="44"/>
    </row>
    <row r="587" spans="6:10" x14ac:dyDescent="0.35">
      <c r="F587" s="53"/>
      <c r="G587" s="44"/>
      <c r="H587" s="46"/>
      <c r="I587" s="47"/>
      <c r="J587" s="44"/>
    </row>
    <row r="588" spans="6:10" x14ac:dyDescent="0.35">
      <c r="F588" s="53"/>
      <c r="G588" s="44"/>
      <c r="H588" s="46"/>
      <c r="I588" s="47"/>
      <c r="J588" s="44"/>
    </row>
    <row r="589" spans="6:10" x14ac:dyDescent="0.35">
      <c r="F589" s="53"/>
      <c r="G589" s="44"/>
      <c r="H589" s="46"/>
      <c r="I589" s="47"/>
      <c r="J589" s="44"/>
    </row>
    <row r="590" spans="6:10" x14ac:dyDescent="0.35">
      <c r="F590" s="53"/>
      <c r="G590" s="44"/>
      <c r="H590" s="46"/>
      <c r="I590" s="47"/>
      <c r="J590" s="44"/>
    </row>
    <row r="591" spans="6:10" x14ac:dyDescent="0.35">
      <c r="F591" s="53"/>
      <c r="G591" s="44"/>
      <c r="H591" s="46"/>
      <c r="I591" s="47"/>
      <c r="J591" s="44"/>
    </row>
    <row r="592" spans="6:10" x14ac:dyDescent="0.35">
      <c r="F592" s="53"/>
      <c r="G592" s="44"/>
      <c r="H592" s="46"/>
      <c r="I592" s="47"/>
      <c r="J592" s="44"/>
    </row>
    <row r="593" spans="6:10" x14ac:dyDescent="0.35">
      <c r="F593" s="53"/>
      <c r="G593" s="44"/>
      <c r="H593" s="46"/>
      <c r="I593" s="47"/>
      <c r="J593" s="44"/>
    </row>
    <row r="594" spans="6:10" x14ac:dyDescent="0.35">
      <c r="F594" s="53"/>
      <c r="G594" s="44"/>
      <c r="H594" s="46"/>
      <c r="I594" s="47"/>
      <c r="J594" s="44"/>
    </row>
    <row r="595" spans="6:10" x14ac:dyDescent="0.35">
      <c r="F595" s="53"/>
      <c r="G595" s="44"/>
      <c r="H595" s="46"/>
      <c r="I595" s="47"/>
      <c r="J595" s="44"/>
    </row>
    <row r="596" spans="6:10" x14ac:dyDescent="0.35">
      <c r="F596" s="53"/>
      <c r="G596" s="44"/>
      <c r="H596" s="46"/>
      <c r="I596" s="47"/>
      <c r="J596" s="44"/>
    </row>
    <row r="597" spans="6:10" x14ac:dyDescent="0.35">
      <c r="F597" s="53"/>
      <c r="G597" s="44"/>
      <c r="H597" s="46"/>
      <c r="I597" s="47"/>
      <c r="J597" s="44"/>
    </row>
    <row r="598" spans="6:10" x14ac:dyDescent="0.35">
      <c r="F598" s="53"/>
      <c r="G598" s="44"/>
      <c r="H598" s="46"/>
      <c r="I598" s="47"/>
      <c r="J598" s="44"/>
    </row>
    <row r="599" spans="6:10" x14ac:dyDescent="0.35">
      <c r="F599" s="53"/>
      <c r="G599" s="44"/>
      <c r="H599" s="46"/>
      <c r="I599" s="47"/>
      <c r="J599" s="44"/>
    </row>
    <row r="600" spans="6:10" x14ac:dyDescent="0.35">
      <c r="F600" s="53"/>
      <c r="G600" s="44"/>
      <c r="H600" s="46"/>
      <c r="I600" s="47"/>
      <c r="J600" s="44"/>
    </row>
    <row r="601" spans="6:10" x14ac:dyDescent="0.35">
      <c r="F601" s="53"/>
      <c r="G601" s="44"/>
      <c r="H601" s="46"/>
      <c r="I601" s="47"/>
      <c r="J601" s="44"/>
    </row>
    <row r="602" spans="6:10" x14ac:dyDescent="0.35">
      <c r="F602" s="53"/>
      <c r="G602" s="44"/>
      <c r="H602" s="46"/>
      <c r="I602" s="47"/>
      <c r="J602" s="44"/>
    </row>
    <row r="603" spans="6:10" x14ac:dyDescent="0.35">
      <c r="F603" s="53"/>
      <c r="G603" s="44"/>
      <c r="H603" s="46"/>
      <c r="I603" s="47"/>
      <c r="J603" s="44"/>
    </row>
    <row r="604" spans="6:10" x14ac:dyDescent="0.35">
      <c r="F604" s="53"/>
      <c r="G604" s="44"/>
      <c r="H604" s="46"/>
      <c r="I604" s="47"/>
      <c r="J604" s="44"/>
    </row>
    <row r="605" spans="6:10" x14ac:dyDescent="0.35">
      <c r="F605" s="53"/>
      <c r="G605" s="44"/>
      <c r="H605" s="46"/>
      <c r="I605" s="47"/>
      <c r="J605" s="44"/>
    </row>
    <row r="606" spans="6:10" x14ac:dyDescent="0.35">
      <c r="F606" s="53"/>
      <c r="G606" s="44"/>
      <c r="H606" s="46"/>
      <c r="I606" s="47"/>
      <c r="J606" s="44"/>
    </row>
    <row r="607" spans="6:10" x14ac:dyDescent="0.35">
      <c r="F607" s="53"/>
      <c r="G607" s="44"/>
      <c r="H607" s="46"/>
      <c r="I607" s="47"/>
      <c r="J607" s="44"/>
    </row>
    <row r="608" spans="6:10" x14ac:dyDescent="0.35">
      <c r="F608" s="53"/>
      <c r="G608" s="44"/>
      <c r="H608" s="46"/>
      <c r="I608" s="47"/>
      <c r="J608" s="44"/>
    </row>
    <row r="609" spans="6:10" x14ac:dyDescent="0.35">
      <c r="F609" s="53"/>
      <c r="G609" s="44"/>
      <c r="H609" s="46"/>
      <c r="I609" s="47"/>
      <c r="J609" s="44"/>
    </row>
    <row r="610" spans="6:10" x14ac:dyDescent="0.35">
      <c r="F610" s="53"/>
      <c r="G610" s="44"/>
      <c r="H610" s="46"/>
      <c r="I610" s="47"/>
      <c r="J610" s="44"/>
    </row>
    <row r="611" spans="6:10" x14ac:dyDescent="0.35">
      <c r="F611" s="53"/>
      <c r="G611" s="44"/>
      <c r="H611" s="46"/>
      <c r="I611" s="47"/>
      <c r="J611" s="44"/>
    </row>
    <row r="612" spans="6:10" x14ac:dyDescent="0.35">
      <c r="F612" s="53"/>
      <c r="G612" s="44"/>
      <c r="H612" s="46"/>
      <c r="I612" s="47"/>
      <c r="J612" s="44"/>
    </row>
    <row r="613" spans="6:10" x14ac:dyDescent="0.35">
      <c r="F613" s="53"/>
      <c r="G613" s="44"/>
      <c r="H613" s="46"/>
      <c r="I613" s="47"/>
      <c r="J613" s="44"/>
    </row>
    <row r="614" spans="6:10" x14ac:dyDescent="0.35">
      <c r="F614" s="53"/>
      <c r="G614" s="44"/>
      <c r="H614" s="46"/>
      <c r="I614" s="47"/>
      <c r="J614" s="44"/>
    </row>
    <row r="615" spans="6:10" x14ac:dyDescent="0.35">
      <c r="F615" s="53"/>
      <c r="G615" s="44"/>
      <c r="H615" s="46"/>
      <c r="I615" s="47"/>
      <c r="J615" s="44"/>
    </row>
    <row r="616" spans="6:10" x14ac:dyDescent="0.35">
      <c r="F616" s="53"/>
      <c r="G616" s="44"/>
      <c r="H616" s="46"/>
      <c r="I616" s="47"/>
      <c r="J616" s="44"/>
    </row>
    <row r="617" spans="6:10" x14ac:dyDescent="0.35">
      <c r="F617" s="53"/>
      <c r="G617" s="44"/>
      <c r="H617" s="46"/>
      <c r="I617" s="47"/>
      <c r="J617" s="44"/>
    </row>
    <row r="618" spans="6:10" x14ac:dyDescent="0.35">
      <c r="F618" s="53"/>
      <c r="G618" s="44"/>
      <c r="H618" s="46"/>
      <c r="I618" s="47"/>
      <c r="J618" s="44"/>
    </row>
    <row r="619" spans="6:10" x14ac:dyDescent="0.35">
      <c r="F619" s="53"/>
      <c r="G619" s="44"/>
      <c r="H619" s="46"/>
      <c r="I619" s="47"/>
      <c r="J619" s="44"/>
    </row>
    <row r="620" spans="6:10" x14ac:dyDescent="0.35">
      <c r="F620" s="53"/>
      <c r="G620" s="44"/>
      <c r="H620" s="46"/>
      <c r="I620" s="47"/>
      <c r="J620" s="44"/>
    </row>
    <row r="621" spans="6:10" x14ac:dyDescent="0.35">
      <c r="F621" s="53"/>
      <c r="G621" s="44"/>
      <c r="H621" s="46"/>
      <c r="I621" s="47"/>
      <c r="J621" s="44"/>
    </row>
    <row r="622" spans="6:10" x14ac:dyDescent="0.35">
      <c r="F622" s="53"/>
      <c r="G622" s="44"/>
      <c r="H622" s="46"/>
      <c r="I622" s="47"/>
      <c r="J622" s="44"/>
    </row>
    <row r="623" spans="6:10" x14ac:dyDescent="0.35">
      <c r="F623" s="53"/>
      <c r="G623" s="44"/>
      <c r="H623" s="46"/>
      <c r="I623" s="47"/>
      <c r="J623" s="44"/>
    </row>
    <row r="624" spans="6:10" x14ac:dyDescent="0.35">
      <c r="F624" s="53"/>
      <c r="G624" s="44"/>
      <c r="H624" s="46"/>
      <c r="I624" s="47"/>
      <c r="J624" s="44"/>
    </row>
    <row r="625" spans="6:10" x14ac:dyDescent="0.35">
      <c r="F625" s="53"/>
      <c r="G625" s="44"/>
      <c r="H625" s="46"/>
      <c r="I625" s="47"/>
      <c r="J625" s="44"/>
    </row>
    <row r="626" spans="6:10" x14ac:dyDescent="0.35">
      <c r="F626" s="53"/>
      <c r="G626" s="44"/>
      <c r="H626" s="46"/>
      <c r="I626" s="47"/>
      <c r="J626" s="44"/>
    </row>
    <row r="627" spans="6:10" x14ac:dyDescent="0.35">
      <c r="F627" s="53"/>
      <c r="G627" s="44"/>
      <c r="H627" s="46"/>
      <c r="I627" s="47"/>
      <c r="J627" s="44"/>
    </row>
    <row r="628" spans="6:10" x14ac:dyDescent="0.35">
      <c r="F628" s="53"/>
      <c r="G628" s="44"/>
      <c r="H628" s="46"/>
      <c r="I628" s="47"/>
      <c r="J628" s="44"/>
    </row>
    <row r="629" spans="6:10" x14ac:dyDescent="0.35">
      <c r="F629" s="53"/>
      <c r="G629" s="44"/>
      <c r="H629" s="46"/>
      <c r="I629" s="47"/>
      <c r="J629" s="44"/>
    </row>
    <row r="630" spans="6:10" x14ac:dyDescent="0.35">
      <c r="F630" s="53"/>
      <c r="G630" s="44"/>
      <c r="H630" s="46"/>
      <c r="I630" s="47"/>
      <c r="J630" s="44"/>
    </row>
    <row r="631" spans="6:10" x14ac:dyDescent="0.35">
      <c r="F631" s="53"/>
      <c r="G631" s="44"/>
      <c r="H631" s="46"/>
      <c r="I631" s="47"/>
      <c r="J631" s="44"/>
    </row>
    <row r="632" spans="6:10" x14ac:dyDescent="0.35">
      <c r="F632" s="53"/>
      <c r="G632" s="44"/>
      <c r="H632" s="46"/>
      <c r="I632" s="47"/>
      <c r="J632" s="44"/>
    </row>
    <row r="633" spans="6:10" x14ac:dyDescent="0.35">
      <c r="F633" s="53"/>
      <c r="G633" s="44"/>
      <c r="H633" s="46"/>
      <c r="I633" s="47"/>
      <c r="J633" s="44"/>
    </row>
    <row r="634" spans="6:10" x14ac:dyDescent="0.35">
      <c r="F634" s="53"/>
      <c r="G634" s="44"/>
      <c r="H634" s="46"/>
      <c r="I634" s="47"/>
      <c r="J634" s="44"/>
    </row>
    <row r="635" spans="6:10" x14ac:dyDescent="0.35">
      <c r="F635" s="53"/>
      <c r="G635" s="44"/>
      <c r="H635" s="46"/>
      <c r="I635" s="47"/>
      <c r="J635" s="44"/>
    </row>
    <row r="636" spans="6:10" x14ac:dyDescent="0.35">
      <c r="F636" s="53"/>
      <c r="G636" s="44"/>
      <c r="H636" s="46"/>
      <c r="I636" s="47"/>
      <c r="J636" s="44"/>
    </row>
    <row r="637" spans="6:10" x14ac:dyDescent="0.35">
      <c r="F637" s="53"/>
      <c r="G637" s="44"/>
      <c r="H637" s="46"/>
      <c r="I637" s="47"/>
      <c r="J637" s="44"/>
    </row>
    <row r="638" spans="6:10" x14ac:dyDescent="0.35">
      <c r="F638" s="53"/>
      <c r="G638" s="44"/>
      <c r="H638" s="46"/>
      <c r="I638" s="47"/>
      <c r="J638" s="44"/>
    </row>
    <row r="639" spans="6:10" x14ac:dyDescent="0.35">
      <c r="F639" s="53"/>
      <c r="G639" s="44"/>
      <c r="H639" s="46"/>
      <c r="I639" s="47"/>
      <c r="J639" s="44"/>
    </row>
    <row r="640" spans="6:10" x14ac:dyDescent="0.35">
      <c r="F640" s="53"/>
      <c r="G640" s="44"/>
      <c r="H640" s="46"/>
      <c r="I640" s="47"/>
      <c r="J640" s="44"/>
    </row>
    <row r="641" spans="6:14" x14ac:dyDescent="0.35">
      <c r="F641" s="53"/>
      <c r="G641" s="44"/>
      <c r="H641" s="46"/>
      <c r="I641" s="47"/>
      <c r="J641" s="44"/>
    </row>
    <row r="642" spans="6:14" x14ac:dyDescent="0.35">
      <c r="F642" s="53"/>
      <c r="G642" s="44"/>
      <c r="H642" s="46"/>
      <c r="I642" s="47"/>
      <c r="J642" s="44"/>
    </row>
    <row r="643" spans="6:14" x14ac:dyDescent="0.35">
      <c r="F643" s="53"/>
      <c r="G643" s="44"/>
      <c r="H643" s="46"/>
      <c r="I643" s="47"/>
      <c r="J643" s="44"/>
    </row>
    <row r="644" spans="6:14" x14ac:dyDescent="0.35">
      <c r="F644" s="53"/>
      <c r="G644" s="44"/>
      <c r="H644" s="46"/>
      <c r="I644" s="47"/>
      <c r="J644" s="44"/>
    </row>
    <row r="645" spans="6:14" x14ac:dyDescent="0.35">
      <c r="F645" s="53"/>
      <c r="G645" s="44"/>
      <c r="H645" s="46"/>
      <c r="I645" s="47"/>
      <c r="J645" s="44"/>
    </row>
    <row r="646" spans="6:14" x14ac:dyDescent="0.35">
      <c r="F646" s="53"/>
      <c r="G646" s="44"/>
      <c r="H646" s="46"/>
      <c r="I646" s="47"/>
      <c r="J646" s="44"/>
    </row>
    <row r="647" spans="6:14" x14ac:dyDescent="0.35">
      <c r="F647" s="53"/>
      <c r="G647" s="44"/>
      <c r="H647" s="46"/>
      <c r="I647" s="47"/>
      <c r="J647" s="44"/>
    </row>
    <row r="648" spans="6:14" x14ac:dyDescent="0.35">
      <c r="F648" s="53"/>
      <c r="G648" s="44"/>
      <c r="H648" s="46"/>
      <c r="I648" s="47"/>
      <c r="J648" s="44"/>
    </row>
    <row r="649" spans="6:14" s="1" customFormat="1" x14ac:dyDescent="0.3">
      <c r="N649" s="150"/>
    </row>
    <row r="650" spans="6:14" s="1" customFormat="1" x14ac:dyDescent="0.3">
      <c r="N650" s="150"/>
    </row>
    <row r="651" spans="6:14" s="1" customFormat="1" x14ac:dyDescent="0.3">
      <c r="N651" s="150"/>
    </row>
    <row r="652" spans="6:14" s="1" customFormat="1" x14ac:dyDescent="0.3">
      <c r="N652" s="150"/>
    </row>
    <row r="653" spans="6:14" s="1" customFormat="1" x14ac:dyDescent="0.3">
      <c r="N653" s="150"/>
    </row>
    <row r="654" spans="6:14" s="1" customFormat="1" x14ac:dyDescent="0.3">
      <c r="N654" s="150"/>
    </row>
    <row r="655" spans="6:14" s="1" customFormat="1" x14ac:dyDescent="0.3">
      <c r="N655" s="150"/>
    </row>
    <row r="656" spans="6:14" s="1" customFormat="1" x14ac:dyDescent="0.3">
      <c r="N656" s="150"/>
    </row>
    <row r="657" spans="6:14" s="1" customFormat="1" x14ac:dyDescent="0.3">
      <c r="N657" s="150"/>
    </row>
    <row r="658" spans="6:14" s="1" customFormat="1" x14ac:dyDescent="0.3">
      <c r="N658" s="150"/>
    </row>
    <row r="659" spans="6:14" s="1" customFormat="1" x14ac:dyDescent="0.3">
      <c r="N659" s="150"/>
    </row>
    <row r="660" spans="6:14" s="1" customFormat="1" x14ac:dyDescent="0.3">
      <c r="N660" s="150"/>
    </row>
    <row r="661" spans="6:14" s="1" customFormat="1" x14ac:dyDescent="0.3">
      <c r="N661" s="150"/>
    </row>
    <row r="662" spans="6:14" s="1" customFormat="1" x14ac:dyDescent="0.3">
      <c r="N662" s="150"/>
    </row>
    <row r="663" spans="6:14" s="1" customFormat="1" x14ac:dyDescent="0.3">
      <c r="N663" s="150"/>
    </row>
    <row r="664" spans="6:14" s="1" customFormat="1" x14ac:dyDescent="0.3">
      <c r="N664" s="150"/>
    </row>
    <row r="665" spans="6:14" s="1" customFormat="1" x14ac:dyDescent="0.3">
      <c r="N665" s="150"/>
    </row>
    <row r="666" spans="6:14" s="1" customFormat="1" x14ac:dyDescent="0.3">
      <c r="N666" s="150"/>
    </row>
    <row r="667" spans="6:14" s="1" customFormat="1" x14ac:dyDescent="0.3">
      <c r="N667" s="150"/>
    </row>
    <row r="668" spans="6:14" s="1" customFormat="1" x14ac:dyDescent="0.3">
      <c r="N668" s="150"/>
    </row>
    <row r="669" spans="6:14" s="1" customFormat="1" x14ac:dyDescent="0.3">
      <c r="N669" s="150"/>
    </row>
    <row r="670" spans="6:14" s="1" customFormat="1" x14ac:dyDescent="0.3">
      <c r="N670" s="150"/>
    </row>
    <row r="671" spans="6:14" x14ac:dyDescent="0.35">
      <c r="F671" s="53"/>
      <c r="G671" s="44"/>
      <c r="H671" s="46"/>
      <c r="I671" s="47"/>
      <c r="J671" s="44"/>
    </row>
    <row r="672" spans="6:14" x14ac:dyDescent="0.35">
      <c r="F672" s="53"/>
      <c r="G672" s="44"/>
      <c r="H672" s="46"/>
      <c r="I672" s="47"/>
      <c r="J672" s="44"/>
    </row>
    <row r="673" spans="6:14" x14ac:dyDescent="0.35">
      <c r="F673" s="53"/>
      <c r="G673" s="44"/>
      <c r="H673" s="46"/>
      <c r="I673" s="47"/>
      <c r="J673" s="44"/>
    </row>
    <row r="674" spans="6:14" x14ac:dyDescent="0.35">
      <c r="F674" s="53"/>
      <c r="G674" s="44"/>
      <c r="H674" s="46"/>
      <c r="I674" s="47"/>
      <c r="J674" s="44"/>
    </row>
    <row r="675" spans="6:14" x14ac:dyDescent="0.35">
      <c r="F675" s="53"/>
      <c r="G675" s="44"/>
      <c r="H675" s="46"/>
      <c r="I675" s="47"/>
      <c r="J675" s="44"/>
    </row>
    <row r="676" spans="6:14" x14ac:dyDescent="0.35">
      <c r="F676" s="53"/>
      <c r="G676" s="44"/>
      <c r="H676" s="46"/>
      <c r="I676" s="47"/>
      <c r="J676" s="44"/>
    </row>
    <row r="677" spans="6:14" s="1" customFormat="1" x14ac:dyDescent="0.3">
      <c r="N677" s="150"/>
    </row>
    <row r="678" spans="6:14" s="1" customFormat="1" x14ac:dyDescent="0.3">
      <c r="N678" s="150"/>
    </row>
    <row r="679" spans="6:14" s="1" customFormat="1" x14ac:dyDescent="0.3">
      <c r="N679" s="150"/>
    </row>
    <row r="680" spans="6:14" s="1" customFormat="1" x14ac:dyDescent="0.3">
      <c r="N680" s="150"/>
    </row>
    <row r="681" spans="6:14" s="1" customFormat="1" x14ac:dyDescent="0.3">
      <c r="N681" s="150"/>
    </row>
    <row r="682" spans="6:14" s="1" customFormat="1" x14ac:dyDescent="0.3">
      <c r="N682" s="150"/>
    </row>
    <row r="683" spans="6:14" s="1" customFormat="1" x14ac:dyDescent="0.3">
      <c r="N683" s="150"/>
    </row>
    <row r="684" spans="6:14" s="1" customFormat="1" x14ac:dyDescent="0.3">
      <c r="N684" s="150"/>
    </row>
    <row r="685" spans="6:14" s="1" customFormat="1" x14ac:dyDescent="0.3">
      <c r="N685" s="150"/>
    </row>
    <row r="686" spans="6:14" s="1" customFormat="1" x14ac:dyDescent="0.3">
      <c r="N686" s="150"/>
    </row>
    <row r="687" spans="6:14" s="1" customFormat="1" x14ac:dyDescent="0.3">
      <c r="N687" s="150"/>
    </row>
    <row r="688" spans="6:14" s="1" customFormat="1" x14ac:dyDescent="0.3">
      <c r="N688" s="150"/>
    </row>
    <row r="689" spans="6:14" s="1" customFormat="1" x14ac:dyDescent="0.3">
      <c r="N689" s="150"/>
    </row>
    <row r="690" spans="6:14" s="1" customFormat="1" x14ac:dyDescent="0.3">
      <c r="N690" s="150"/>
    </row>
    <row r="691" spans="6:14" s="1" customFormat="1" x14ac:dyDescent="0.3">
      <c r="N691" s="150"/>
    </row>
    <row r="692" spans="6:14" s="1" customFormat="1" x14ac:dyDescent="0.3">
      <c r="N692" s="150"/>
    </row>
    <row r="693" spans="6:14" s="1" customFormat="1" x14ac:dyDescent="0.3">
      <c r="N693" s="150"/>
    </row>
    <row r="694" spans="6:14" s="1" customFormat="1" x14ac:dyDescent="0.3">
      <c r="N694" s="150"/>
    </row>
    <row r="695" spans="6:14" x14ac:dyDescent="0.35">
      <c r="F695" s="53"/>
      <c r="G695" s="44"/>
      <c r="H695" s="46"/>
      <c r="I695" s="47"/>
      <c r="J695" s="44"/>
    </row>
    <row r="696" spans="6:14" x14ac:dyDescent="0.35">
      <c r="F696" s="53"/>
      <c r="G696" s="44"/>
      <c r="H696" s="46"/>
      <c r="I696" s="47"/>
      <c r="J696" s="44"/>
    </row>
    <row r="697" spans="6:14" x14ac:dyDescent="0.35">
      <c r="F697" s="53"/>
      <c r="G697" s="44"/>
      <c r="H697" s="46"/>
      <c r="I697" s="47"/>
      <c r="J697" s="44"/>
    </row>
    <row r="698" spans="6:14" x14ac:dyDescent="0.35">
      <c r="F698" s="53"/>
      <c r="G698" s="44"/>
      <c r="H698" s="46"/>
      <c r="I698" s="47"/>
      <c r="J698" s="44"/>
    </row>
    <row r="699" spans="6:14" x14ac:dyDescent="0.35">
      <c r="F699" s="53"/>
      <c r="G699" s="44"/>
      <c r="H699" s="46"/>
      <c r="I699" s="47"/>
      <c r="J699" s="44"/>
    </row>
    <row r="700" spans="6:14" x14ac:dyDescent="0.35">
      <c r="F700" s="53"/>
      <c r="G700" s="44"/>
      <c r="H700" s="46"/>
      <c r="I700" s="47"/>
      <c r="J700" s="44"/>
    </row>
    <row r="701" spans="6:14" x14ac:dyDescent="0.35">
      <c r="F701" s="53"/>
      <c r="G701" s="44"/>
      <c r="H701" s="46"/>
      <c r="I701" s="47"/>
      <c r="J701" s="44"/>
    </row>
    <row r="702" spans="6:14" x14ac:dyDescent="0.35">
      <c r="F702" s="53"/>
      <c r="G702" s="44"/>
      <c r="H702" s="46"/>
      <c r="I702" s="47"/>
      <c r="J702" s="44"/>
    </row>
    <row r="703" spans="6:14" x14ac:dyDescent="0.35">
      <c r="F703" s="53"/>
      <c r="G703" s="44"/>
      <c r="H703" s="46"/>
      <c r="I703" s="47"/>
      <c r="J703" s="44"/>
    </row>
    <row r="704" spans="6:14" x14ac:dyDescent="0.35">
      <c r="F704" s="53"/>
      <c r="G704" s="44"/>
      <c r="H704" s="46"/>
      <c r="I704" s="47"/>
      <c r="J704" s="44"/>
    </row>
    <row r="705" spans="6:10" x14ac:dyDescent="0.35">
      <c r="F705" s="53"/>
      <c r="G705" s="44"/>
      <c r="H705" s="46"/>
      <c r="I705" s="47"/>
      <c r="J705" s="44"/>
    </row>
    <row r="706" spans="6:10" x14ac:dyDescent="0.35">
      <c r="F706" s="53"/>
      <c r="G706" s="44"/>
      <c r="H706" s="46"/>
      <c r="I706" s="47"/>
      <c r="J706" s="44"/>
    </row>
    <row r="707" spans="6:10" x14ac:dyDescent="0.35">
      <c r="F707" s="53"/>
      <c r="G707" s="44"/>
      <c r="H707" s="46"/>
      <c r="I707" s="47"/>
      <c r="J707" s="44"/>
    </row>
    <row r="708" spans="6:10" x14ac:dyDescent="0.35">
      <c r="F708" s="53"/>
      <c r="G708" s="44"/>
      <c r="H708" s="46"/>
      <c r="I708" s="47"/>
      <c r="J708" s="44"/>
    </row>
    <row r="709" spans="6:10" x14ac:dyDescent="0.35">
      <c r="F709" s="53"/>
      <c r="G709" s="44"/>
      <c r="H709" s="46"/>
      <c r="I709" s="47"/>
      <c r="J709" s="44"/>
    </row>
    <row r="710" spans="6:10" x14ac:dyDescent="0.35">
      <c r="F710" s="53"/>
      <c r="G710" s="44"/>
      <c r="H710" s="46"/>
      <c r="I710" s="47"/>
      <c r="J710" s="44"/>
    </row>
    <row r="711" spans="6:10" x14ac:dyDescent="0.35">
      <c r="F711" s="53"/>
      <c r="G711" s="44"/>
      <c r="H711" s="46"/>
      <c r="I711" s="47"/>
      <c r="J711" s="44"/>
    </row>
    <row r="712" spans="6:10" x14ac:dyDescent="0.35">
      <c r="F712" s="53"/>
      <c r="G712" s="44"/>
      <c r="H712" s="46"/>
      <c r="I712" s="47"/>
      <c r="J712" s="44"/>
    </row>
    <row r="713" spans="6:10" x14ac:dyDescent="0.35">
      <c r="F713" s="53"/>
      <c r="G713" s="44"/>
      <c r="H713" s="46"/>
      <c r="I713" s="47"/>
      <c r="J713" s="44"/>
    </row>
    <row r="714" spans="6:10" x14ac:dyDescent="0.35">
      <c r="F714" s="53"/>
      <c r="G714" s="44"/>
      <c r="H714" s="46"/>
      <c r="I714" s="47"/>
      <c r="J714" s="44"/>
    </row>
    <row r="715" spans="6:10" x14ac:dyDescent="0.35">
      <c r="F715" s="53"/>
      <c r="G715" s="44"/>
      <c r="H715" s="46"/>
      <c r="I715" s="47"/>
      <c r="J715" s="44"/>
    </row>
    <row r="716" spans="6:10" x14ac:dyDescent="0.35">
      <c r="F716" s="53"/>
      <c r="G716" s="44"/>
      <c r="H716" s="46"/>
      <c r="I716" s="47"/>
      <c r="J716" s="44"/>
    </row>
    <row r="717" spans="6:10" x14ac:dyDescent="0.35">
      <c r="F717" s="53"/>
      <c r="G717" s="44"/>
      <c r="H717" s="46"/>
      <c r="I717" s="47"/>
      <c r="J717" s="44"/>
    </row>
    <row r="718" spans="6:10" x14ac:dyDescent="0.35">
      <c r="F718" s="53"/>
      <c r="G718" s="44"/>
      <c r="H718" s="46"/>
      <c r="I718" s="47"/>
      <c r="J718" s="44"/>
    </row>
    <row r="719" spans="6:10" x14ac:dyDescent="0.35">
      <c r="F719" s="53"/>
      <c r="G719" s="44"/>
      <c r="H719" s="46"/>
      <c r="I719" s="47"/>
      <c r="J719" s="44"/>
    </row>
    <row r="720" spans="6:10" x14ac:dyDescent="0.35">
      <c r="F720" s="53"/>
      <c r="G720" s="44"/>
      <c r="H720" s="46"/>
      <c r="I720" s="47"/>
      <c r="J720" s="44"/>
    </row>
    <row r="721" spans="6:10" x14ac:dyDescent="0.35">
      <c r="F721" s="53"/>
      <c r="G721" s="44"/>
      <c r="H721" s="46"/>
      <c r="I721" s="47"/>
      <c r="J721" s="44"/>
    </row>
    <row r="722" spans="6:10" x14ac:dyDescent="0.35">
      <c r="F722" s="53"/>
      <c r="G722" s="44"/>
      <c r="H722" s="46"/>
      <c r="I722" s="47"/>
      <c r="J722" s="44"/>
    </row>
    <row r="723" spans="6:10" x14ac:dyDescent="0.35">
      <c r="F723" s="53"/>
      <c r="G723" s="44"/>
      <c r="H723" s="46"/>
      <c r="I723" s="47"/>
      <c r="J723" s="44"/>
    </row>
    <row r="724" spans="6:10" x14ac:dyDescent="0.35">
      <c r="F724" s="53"/>
      <c r="G724" s="44"/>
      <c r="H724" s="46"/>
      <c r="I724" s="47"/>
      <c r="J724" s="44"/>
    </row>
    <row r="725" spans="6:10" x14ac:dyDescent="0.35">
      <c r="F725" s="53"/>
      <c r="G725" s="44"/>
      <c r="H725" s="46"/>
      <c r="I725" s="47"/>
      <c r="J725" s="44"/>
    </row>
    <row r="726" spans="6:10" x14ac:dyDescent="0.35">
      <c r="F726" s="53"/>
      <c r="G726" s="44"/>
      <c r="H726" s="46"/>
      <c r="I726" s="47"/>
      <c r="J726" s="44"/>
    </row>
    <row r="727" spans="6:10" x14ac:dyDescent="0.35">
      <c r="F727" s="53"/>
      <c r="G727" s="44"/>
      <c r="H727" s="46"/>
      <c r="I727" s="47"/>
      <c r="J727" s="44"/>
    </row>
    <row r="728" spans="6:10" x14ac:dyDescent="0.35">
      <c r="F728" s="53"/>
      <c r="G728" s="44"/>
      <c r="H728" s="46"/>
      <c r="I728" s="47"/>
      <c r="J728" s="44"/>
    </row>
    <row r="729" spans="6:10" x14ac:dyDescent="0.35">
      <c r="F729" s="53"/>
      <c r="G729" s="44"/>
      <c r="H729" s="46"/>
      <c r="I729" s="47"/>
      <c r="J729" s="44"/>
    </row>
    <row r="730" spans="6:10" x14ac:dyDescent="0.35">
      <c r="F730" s="53"/>
      <c r="G730" s="44"/>
      <c r="H730" s="46"/>
      <c r="I730" s="47"/>
      <c r="J730" s="44"/>
    </row>
    <row r="731" spans="6:10" x14ac:dyDescent="0.35">
      <c r="F731" s="53"/>
      <c r="G731" s="44"/>
      <c r="H731" s="46"/>
      <c r="I731" s="47"/>
      <c r="J731" s="44"/>
    </row>
    <row r="732" spans="6:10" x14ac:dyDescent="0.35">
      <c r="F732" s="53"/>
      <c r="G732" s="44"/>
      <c r="H732" s="46"/>
      <c r="I732" s="47"/>
      <c r="J732" s="44"/>
    </row>
    <row r="733" spans="6:10" x14ac:dyDescent="0.35">
      <c r="F733" s="53"/>
      <c r="G733" s="44"/>
      <c r="H733" s="46"/>
      <c r="I733" s="47"/>
      <c r="J733" s="44"/>
    </row>
    <row r="734" spans="6:10" x14ac:dyDescent="0.35">
      <c r="F734" s="53"/>
      <c r="G734" s="44"/>
      <c r="H734" s="46"/>
      <c r="I734" s="47"/>
      <c r="J734" s="44"/>
    </row>
    <row r="735" spans="6:10" x14ac:dyDescent="0.35">
      <c r="F735" s="53"/>
      <c r="G735" s="44"/>
      <c r="H735" s="46"/>
      <c r="I735" s="47"/>
      <c r="J735" s="44"/>
    </row>
    <row r="736" spans="6:10" x14ac:dyDescent="0.35">
      <c r="F736" s="53"/>
      <c r="G736" s="44"/>
      <c r="H736" s="46"/>
      <c r="I736" s="47"/>
      <c r="J736" s="44"/>
    </row>
    <row r="737" spans="6:10" x14ac:dyDescent="0.35">
      <c r="F737" s="53"/>
      <c r="G737" s="44"/>
      <c r="H737" s="46"/>
      <c r="I737" s="47"/>
      <c r="J737" s="44"/>
    </row>
    <row r="738" spans="6:10" x14ac:dyDescent="0.35">
      <c r="F738" s="53"/>
      <c r="G738" s="44"/>
      <c r="H738" s="46"/>
      <c r="I738" s="47"/>
      <c r="J738" s="44"/>
    </row>
    <row r="739" spans="6:10" x14ac:dyDescent="0.35">
      <c r="F739" s="53"/>
      <c r="G739" s="44"/>
      <c r="H739" s="46"/>
      <c r="I739" s="47"/>
      <c r="J739" s="44"/>
    </row>
    <row r="740" spans="6:10" x14ac:dyDescent="0.35">
      <c r="F740" s="53"/>
      <c r="G740" s="44"/>
      <c r="H740" s="46"/>
      <c r="I740" s="47"/>
      <c r="J740" s="44"/>
    </row>
    <row r="741" spans="6:10" x14ac:dyDescent="0.35">
      <c r="F741" s="53"/>
      <c r="G741" s="44"/>
      <c r="H741" s="46"/>
      <c r="I741" s="47"/>
      <c r="J741" s="44"/>
    </row>
    <row r="742" spans="6:10" x14ac:dyDescent="0.35">
      <c r="F742" s="53"/>
      <c r="G742" s="44"/>
      <c r="H742" s="46"/>
      <c r="I742" s="47"/>
      <c r="J742" s="44"/>
    </row>
    <row r="743" spans="6:10" x14ac:dyDescent="0.35">
      <c r="F743" s="53"/>
      <c r="G743" s="44"/>
      <c r="H743" s="46"/>
      <c r="I743" s="47"/>
      <c r="J743" s="44"/>
    </row>
    <row r="744" spans="6:10" x14ac:dyDescent="0.35">
      <c r="F744" s="53"/>
      <c r="G744" s="44"/>
      <c r="H744" s="46"/>
      <c r="I744" s="47"/>
      <c r="J744" s="44"/>
    </row>
    <row r="745" spans="6:10" x14ac:dyDescent="0.35">
      <c r="F745" s="53"/>
      <c r="G745" s="44"/>
      <c r="H745" s="46"/>
      <c r="I745" s="47"/>
      <c r="J745" s="44"/>
    </row>
    <row r="746" spans="6:10" x14ac:dyDescent="0.35">
      <c r="F746" s="53"/>
      <c r="G746" s="44"/>
      <c r="H746" s="46"/>
      <c r="I746" s="47"/>
      <c r="J746" s="44"/>
    </row>
    <row r="747" spans="6:10" x14ac:dyDescent="0.35">
      <c r="F747" s="53"/>
      <c r="G747" s="44"/>
      <c r="H747" s="46"/>
      <c r="I747" s="47"/>
      <c r="J747" s="44"/>
    </row>
    <row r="748" spans="6:10" x14ac:dyDescent="0.35">
      <c r="F748" s="53"/>
      <c r="G748" s="44"/>
      <c r="H748" s="46"/>
      <c r="I748" s="47"/>
      <c r="J748" s="44"/>
    </row>
    <row r="749" spans="6:10" x14ac:dyDescent="0.35">
      <c r="F749" s="53"/>
      <c r="G749" s="44"/>
      <c r="H749" s="46"/>
      <c r="I749" s="47"/>
      <c r="J749" s="44"/>
    </row>
    <row r="750" spans="6:10" x14ac:dyDescent="0.35">
      <c r="F750" s="53"/>
      <c r="G750" s="44"/>
      <c r="H750" s="46"/>
      <c r="I750" s="47"/>
      <c r="J750" s="44"/>
    </row>
    <row r="751" spans="6:10" x14ac:dyDescent="0.35">
      <c r="F751" s="53"/>
      <c r="G751" s="44"/>
      <c r="H751" s="46"/>
      <c r="I751" s="47"/>
      <c r="J751" s="44"/>
    </row>
    <row r="752" spans="6:10" x14ac:dyDescent="0.35">
      <c r="F752" s="53"/>
      <c r="G752" s="44"/>
      <c r="H752" s="46"/>
      <c r="I752" s="47"/>
      <c r="J752" s="44"/>
    </row>
    <row r="753" spans="6:10" x14ac:dyDescent="0.35">
      <c r="F753" s="53"/>
      <c r="G753" s="44"/>
      <c r="H753" s="46"/>
      <c r="I753" s="47"/>
      <c r="J753" s="44"/>
    </row>
    <row r="754" spans="6:10" x14ac:dyDescent="0.35">
      <c r="F754" s="53"/>
      <c r="G754" s="44"/>
      <c r="H754" s="46"/>
      <c r="I754" s="47"/>
      <c r="J754" s="44"/>
    </row>
    <row r="755" spans="6:10" x14ac:dyDescent="0.35">
      <c r="F755" s="53"/>
      <c r="G755" s="44"/>
      <c r="H755" s="46"/>
      <c r="I755" s="47"/>
      <c r="J755" s="44"/>
    </row>
    <row r="756" spans="6:10" x14ac:dyDescent="0.35">
      <c r="F756" s="53"/>
      <c r="G756" s="44"/>
      <c r="H756" s="46"/>
      <c r="I756" s="47"/>
      <c r="J756" s="44"/>
    </row>
    <row r="757" spans="6:10" x14ac:dyDescent="0.35">
      <c r="F757" s="53"/>
      <c r="G757" s="44"/>
      <c r="H757" s="46"/>
      <c r="I757" s="47"/>
      <c r="J757" s="44"/>
    </row>
    <row r="758" spans="6:10" x14ac:dyDescent="0.35">
      <c r="F758" s="53"/>
      <c r="G758" s="44"/>
      <c r="H758" s="46"/>
      <c r="I758" s="47"/>
      <c r="J758" s="44"/>
    </row>
    <row r="759" spans="6:10" x14ac:dyDescent="0.35">
      <c r="F759" s="53"/>
      <c r="G759" s="44"/>
      <c r="H759" s="46"/>
      <c r="I759" s="47"/>
      <c r="J759" s="44"/>
    </row>
    <row r="760" spans="6:10" x14ac:dyDescent="0.35">
      <c r="F760" s="53"/>
      <c r="G760" s="44"/>
      <c r="H760" s="46"/>
      <c r="I760" s="47"/>
      <c r="J760" s="44"/>
    </row>
    <row r="761" spans="6:10" x14ac:dyDescent="0.35">
      <c r="F761" s="53"/>
      <c r="G761" s="44"/>
      <c r="H761" s="46"/>
      <c r="I761" s="47"/>
      <c r="J761" s="44"/>
    </row>
    <row r="762" spans="6:10" x14ac:dyDescent="0.35">
      <c r="F762" s="53"/>
      <c r="G762" s="44"/>
      <c r="H762" s="46"/>
      <c r="I762" s="47"/>
      <c r="J762" s="44"/>
    </row>
    <row r="763" spans="6:10" x14ac:dyDescent="0.35">
      <c r="F763" s="53"/>
      <c r="G763" s="44"/>
      <c r="H763" s="46"/>
      <c r="I763" s="47"/>
      <c r="J763" s="44"/>
    </row>
    <row r="764" spans="6:10" x14ac:dyDescent="0.35">
      <c r="F764" s="53"/>
      <c r="G764" s="44"/>
      <c r="H764" s="46"/>
      <c r="I764" s="47"/>
      <c r="J764" s="44"/>
    </row>
    <row r="765" spans="6:10" x14ac:dyDescent="0.35">
      <c r="F765" s="53"/>
      <c r="G765" s="44"/>
      <c r="H765" s="46"/>
      <c r="I765" s="47"/>
      <c r="J765" s="44"/>
    </row>
    <row r="766" spans="6:10" x14ac:dyDescent="0.35">
      <c r="F766" s="53"/>
      <c r="G766" s="44"/>
      <c r="H766" s="46"/>
      <c r="I766" s="47"/>
      <c r="J766" s="44"/>
    </row>
    <row r="767" spans="6:10" x14ac:dyDescent="0.35">
      <c r="F767" s="53"/>
      <c r="G767" s="44"/>
      <c r="H767" s="46"/>
      <c r="I767" s="47"/>
      <c r="J767" s="44"/>
    </row>
    <row r="768" spans="6:10" x14ac:dyDescent="0.35">
      <c r="F768" s="53"/>
      <c r="G768" s="44"/>
      <c r="H768" s="46"/>
      <c r="I768" s="47"/>
      <c r="J768" s="44"/>
    </row>
    <row r="769" spans="6:10" x14ac:dyDescent="0.35">
      <c r="F769" s="53"/>
      <c r="G769" s="44"/>
      <c r="H769" s="46"/>
      <c r="I769" s="47"/>
      <c r="J769" s="44"/>
    </row>
    <row r="770" spans="6:10" x14ac:dyDescent="0.35">
      <c r="F770" s="53"/>
      <c r="G770" s="44"/>
      <c r="H770" s="46"/>
      <c r="I770" s="47"/>
      <c r="J770" s="44"/>
    </row>
    <row r="771" spans="6:10" x14ac:dyDescent="0.35">
      <c r="F771" s="53"/>
      <c r="G771" s="44"/>
      <c r="H771" s="46"/>
      <c r="I771" s="47"/>
      <c r="J771" s="44"/>
    </row>
    <row r="772" spans="6:10" x14ac:dyDescent="0.35">
      <c r="F772" s="53"/>
      <c r="G772" s="44"/>
      <c r="H772" s="46"/>
      <c r="I772" s="47"/>
      <c r="J772" s="44"/>
    </row>
    <row r="773" spans="6:10" x14ac:dyDescent="0.35">
      <c r="F773" s="53"/>
      <c r="G773" s="44"/>
      <c r="H773" s="46"/>
      <c r="I773" s="47"/>
      <c r="J773" s="44"/>
    </row>
    <row r="774" spans="6:10" x14ac:dyDescent="0.35">
      <c r="F774" s="53"/>
      <c r="G774" s="44"/>
      <c r="H774" s="46"/>
      <c r="I774" s="47"/>
      <c r="J774" s="44"/>
    </row>
    <row r="775" spans="6:10" x14ac:dyDescent="0.35">
      <c r="F775" s="53"/>
      <c r="G775" s="44"/>
      <c r="H775" s="46"/>
      <c r="I775" s="47"/>
      <c r="J775" s="44"/>
    </row>
    <row r="776" spans="6:10" x14ac:dyDescent="0.35">
      <c r="F776" s="53"/>
      <c r="G776" s="44"/>
      <c r="H776" s="46"/>
      <c r="I776" s="47"/>
      <c r="J776" s="44"/>
    </row>
    <row r="777" spans="6:10" x14ac:dyDescent="0.35">
      <c r="F777" s="53"/>
      <c r="G777" s="44"/>
      <c r="H777" s="46"/>
      <c r="I777" s="47"/>
      <c r="J777" s="44"/>
    </row>
    <row r="778" spans="6:10" x14ac:dyDescent="0.35">
      <c r="F778" s="53"/>
      <c r="G778" s="44"/>
      <c r="H778" s="46"/>
      <c r="I778" s="47"/>
      <c r="J778" s="44"/>
    </row>
    <row r="779" spans="6:10" x14ac:dyDescent="0.35">
      <c r="F779" s="53"/>
      <c r="G779" s="44"/>
      <c r="H779" s="46"/>
      <c r="I779" s="47"/>
      <c r="J779" s="44"/>
    </row>
    <row r="780" spans="6:10" x14ac:dyDescent="0.35">
      <c r="F780" s="53"/>
      <c r="G780" s="44"/>
      <c r="H780" s="46"/>
      <c r="I780" s="47"/>
      <c r="J780" s="44"/>
    </row>
    <row r="781" spans="6:10" x14ac:dyDescent="0.35">
      <c r="F781" s="53"/>
      <c r="G781" s="44"/>
      <c r="H781" s="46"/>
      <c r="I781" s="47"/>
      <c r="J781" s="44"/>
    </row>
    <row r="782" spans="6:10" x14ac:dyDescent="0.35">
      <c r="F782" s="53"/>
      <c r="G782" s="44"/>
      <c r="H782" s="46"/>
      <c r="I782" s="47"/>
      <c r="J782" s="44"/>
    </row>
    <row r="783" spans="6:10" x14ac:dyDescent="0.35">
      <c r="F783" s="53"/>
      <c r="G783" s="44"/>
      <c r="H783" s="46"/>
      <c r="I783" s="47"/>
      <c r="J783" s="44"/>
    </row>
    <row r="784" spans="6:10" x14ac:dyDescent="0.35">
      <c r="F784" s="53"/>
      <c r="G784" s="44"/>
      <c r="H784" s="46"/>
      <c r="I784" s="47"/>
      <c r="J784" s="44"/>
    </row>
    <row r="785" spans="6:10" x14ac:dyDescent="0.35">
      <c r="F785" s="53"/>
      <c r="G785" s="44"/>
      <c r="H785" s="46"/>
      <c r="I785" s="47"/>
      <c r="J785" s="44"/>
    </row>
    <row r="786" spans="6:10" x14ac:dyDescent="0.35">
      <c r="F786" s="53"/>
      <c r="G786" s="44"/>
      <c r="H786" s="46"/>
      <c r="I786" s="47"/>
      <c r="J786" s="44"/>
    </row>
    <row r="787" spans="6:10" x14ac:dyDescent="0.35">
      <c r="F787" s="53"/>
      <c r="G787" s="44"/>
      <c r="H787" s="46"/>
      <c r="I787" s="47"/>
      <c r="J787" s="44"/>
    </row>
    <row r="788" spans="6:10" x14ac:dyDescent="0.35">
      <c r="F788" s="53"/>
      <c r="G788" s="44"/>
      <c r="H788" s="46"/>
      <c r="I788" s="47"/>
      <c r="J788" s="44"/>
    </row>
    <row r="789" spans="6:10" x14ac:dyDescent="0.35">
      <c r="F789" s="53"/>
      <c r="G789" s="44"/>
      <c r="H789" s="46"/>
      <c r="I789" s="47"/>
      <c r="J789" s="44"/>
    </row>
    <row r="790" spans="6:10" x14ac:dyDescent="0.35">
      <c r="F790" s="53"/>
      <c r="G790" s="44"/>
      <c r="H790" s="46"/>
      <c r="I790" s="47"/>
      <c r="J790" s="44"/>
    </row>
    <row r="791" spans="6:10" x14ac:dyDescent="0.35">
      <c r="F791" s="53"/>
      <c r="G791" s="44"/>
      <c r="H791" s="46"/>
      <c r="I791" s="47"/>
      <c r="J791" s="44"/>
    </row>
    <row r="792" spans="6:10" x14ac:dyDescent="0.35">
      <c r="F792" s="53"/>
      <c r="G792" s="44"/>
      <c r="H792" s="46"/>
      <c r="I792" s="47"/>
      <c r="J792" s="44"/>
    </row>
    <row r="793" spans="6:10" x14ac:dyDescent="0.35">
      <c r="F793" s="53"/>
      <c r="G793" s="44"/>
      <c r="H793" s="46"/>
      <c r="I793" s="47"/>
      <c r="J793" s="44"/>
    </row>
    <row r="794" spans="6:10" x14ac:dyDescent="0.35">
      <c r="F794" s="53"/>
      <c r="G794" s="44"/>
      <c r="H794" s="46"/>
      <c r="I794" s="47"/>
      <c r="J794" s="44"/>
    </row>
    <row r="795" spans="6:10" x14ac:dyDescent="0.35">
      <c r="F795" s="53"/>
      <c r="G795" s="44"/>
      <c r="H795" s="46"/>
      <c r="I795" s="47"/>
      <c r="J795" s="44"/>
    </row>
    <row r="796" spans="6:10" x14ac:dyDescent="0.35">
      <c r="F796" s="53"/>
      <c r="G796" s="44"/>
      <c r="H796" s="46"/>
      <c r="I796" s="47"/>
      <c r="J796" s="44"/>
    </row>
    <row r="797" spans="6:10" x14ac:dyDescent="0.35">
      <c r="F797" s="53"/>
      <c r="G797" s="44"/>
      <c r="H797" s="46"/>
      <c r="I797" s="47"/>
      <c r="J797" s="44"/>
    </row>
    <row r="798" spans="6:10" x14ac:dyDescent="0.35">
      <c r="F798" s="53"/>
      <c r="G798" s="44"/>
      <c r="H798" s="46"/>
      <c r="I798" s="47"/>
      <c r="J798" s="44"/>
    </row>
    <row r="799" spans="6:10" x14ac:dyDescent="0.35">
      <c r="F799" s="53"/>
      <c r="G799" s="44"/>
      <c r="H799" s="46"/>
      <c r="I799" s="47"/>
      <c r="J799" s="44"/>
    </row>
    <row r="800" spans="6:10" x14ac:dyDescent="0.35">
      <c r="F800" s="53"/>
      <c r="G800" s="44"/>
      <c r="H800" s="46"/>
      <c r="I800" s="47"/>
      <c r="J800" s="44"/>
    </row>
    <row r="801" spans="6:10" x14ac:dyDescent="0.35">
      <c r="F801" s="53"/>
      <c r="G801" s="44"/>
      <c r="H801" s="46"/>
      <c r="I801" s="47"/>
      <c r="J801" s="44"/>
    </row>
    <row r="802" spans="6:10" x14ac:dyDescent="0.35">
      <c r="F802" s="53"/>
      <c r="G802" s="44"/>
      <c r="H802" s="46"/>
      <c r="I802" s="47"/>
      <c r="J802" s="44"/>
    </row>
    <row r="803" spans="6:10" x14ac:dyDescent="0.35">
      <c r="F803" s="53"/>
      <c r="G803" s="44"/>
      <c r="H803" s="46"/>
      <c r="I803" s="47"/>
      <c r="J803" s="44"/>
    </row>
    <row r="804" spans="6:10" x14ac:dyDescent="0.35">
      <c r="F804" s="53"/>
      <c r="G804" s="44"/>
      <c r="H804" s="46"/>
      <c r="I804" s="47"/>
      <c r="J804" s="44"/>
    </row>
    <row r="805" spans="6:10" x14ac:dyDescent="0.35">
      <c r="F805" s="53"/>
      <c r="G805" s="44"/>
      <c r="H805" s="46"/>
      <c r="I805" s="47"/>
      <c r="J805" s="44"/>
    </row>
    <row r="806" spans="6:10" x14ac:dyDescent="0.35">
      <c r="F806" s="53"/>
      <c r="G806" s="44"/>
      <c r="H806" s="46"/>
      <c r="I806" s="47"/>
      <c r="J806" s="44"/>
    </row>
    <row r="807" spans="6:10" x14ac:dyDescent="0.35">
      <c r="F807" s="53"/>
      <c r="G807" s="44"/>
      <c r="H807" s="46"/>
      <c r="I807" s="47"/>
      <c r="J807" s="44"/>
    </row>
    <row r="808" spans="6:10" x14ac:dyDescent="0.35">
      <c r="F808" s="53"/>
      <c r="G808" s="44"/>
      <c r="H808" s="46"/>
      <c r="I808" s="47"/>
      <c r="J808" s="44"/>
    </row>
    <row r="809" spans="6:10" x14ac:dyDescent="0.35">
      <c r="F809" s="53"/>
      <c r="G809" s="44"/>
      <c r="H809" s="46"/>
      <c r="I809" s="47"/>
      <c r="J809" s="44"/>
    </row>
    <row r="810" spans="6:10" x14ac:dyDescent="0.35">
      <c r="F810" s="53"/>
      <c r="G810" s="44"/>
      <c r="H810" s="46"/>
      <c r="I810" s="47"/>
      <c r="J810" s="44"/>
    </row>
    <row r="811" spans="6:10" x14ac:dyDescent="0.35">
      <c r="F811" s="53"/>
      <c r="G811" s="44"/>
      <c r="H811" s="46"/>
      <c r="I811" s="47"/>
      <c r="J811" s="44"/>
    </row>
    <row r="812" spans="6:10" x14ac:dyDescent="0.35">
      <c r="F812" s="53"/>
      <c r="G812" s="44"/>
      <c r="H812" s="46"/>
      <c r="I812" s="47"/>
      <c r="J812" s="44"/>
    </row>
    <row r="813" spans="6:10" x14ac:dyDescent="0.35">
      <c r="F813" s="53"/>
      <c r="G813" s="44"/>
      <c r="H813" s="46"/>
      <c r="I813" s="47"/>
      <c r="J813" s="44"/>
    </row>
    <row r="814" spans="6:10" x14ac:dyDescent="0.35">
      <c r="F814" s="53"/>
      <c r="G814" s="44"/>
      <c r="H814" s="46"/>
      <c r="I814" s="47"/>
      <c r="J814" s="44"/>
    </row>
    <row r="815" spans="6:10" x14ac:dyDescent="0.35">
      <c r="F815" s="53"/>
      <c r="G815" s="44"/>
      <c r="H815" s="46"/>
      <c r="I815" s="47"/>
      <c r="J815" s="44"/>
    </row>
    <row r="816" spans="6:10" x14ac:dyDescent="0.35">
      <c r="F816" s="53"/>
      <c r="G816" s="44"/>
      <c r="H816" s="46"/>
      <c r="I816" s="47"/>
      <c r="J816" s="44"/>
    </row>
    <row r="817" spans="6:10" x14ac:dyDescent="0.35">
      <c r="F817" s="53"/>
      <c r="G817" s="44"/>
      <c r="H817" s="46"/>
      <c r="I817" s="47"/>
      <c r="J817" s="44"/>
    </row>
    <row r="818" spans="6:10" x14ac:dyDescent="0.35">
      <c r="F818" s="53"/>
      <c r="G818" s="44"/>
      <c r="H818" s="46"/>
      <c r="I818" s="47"/>
      <c r="J818" s="44"/>
    </row>
    <row r="819" spans="6:10" x14ac:dyDescent="0.35">
      <c r="F819" s="53"/>
      <c r="G819" s="44"/>
      <c r="H819" s="46"/>
      <c r="I819" s="47"/>
      <c r="J819" s="44"/>
    </row>
    <row r="820" spans="6:10" x14ac:dyDescent="0.35">
      <c r="F820" s="53"/>
      <c r="G820" s="44"/>
      <c r="H820" s="46"/>
      <c r="I820" s="47"/>
      <c r="J820" s="44"/>
    </row>
    <row r="821" spans="6:10" x14ac:dyDescent="0.35">
      <c r="F821" s="53"/>
      <c r="G821" s="44"/>
      <c r="H821" s="46"/>
      <c r="I821" s="47"/>
      <c r="J821" s="44"/>
    </row>
    <row r="822" spans="6:10" x14ac:dyDescent="0.35">
      <c r="F822" s="53"/>
      <c r="G822" s="44"/>
      <c r="H822" s="46"/>
      <c r="I822" s="47"/>
      <c r="J822" s="44"/>
    </row>
    <row r="823" spans="6:10" x14ac:dyDescent="0.35">
      <c r="F823" s="53"/>
      <c r="G823" s="44"/>
      <c r="H823" s="46"/>
      <c r="I823" s="47"/>
      <c r="J823" s="44"/>
    </row>
    <row r="824" spans="6:10" x14ac:dyDescent="0.35">
      <c r="F824" s="53"/>
      <c r="G824" s="44"/>
      <c r="H824" s="46"/>
      <c r="I824" s="47"/>
      <c r="J824" s="44"/>
    </row>
    <row r="825" spans="6:10" x14ac:dyDescent="0.35">
      <c r="F825" s="53"/>
      <c r="G825" s="44"/>
      <c r="H825" s="46"/>
      <c r="I825" s="47"/>
      <c r="J825" s="44"/>
    </row>
    <row r="826" spans="6:10" x14ac:dyDescent="0.35">
      <c r="F826" s="53"/>
      <c r="G826" s="44"/>
      <c r="H826" s="46"/>
      <c r="I826" s="47"/>
      <c r="J826" s="44"/>
    </row>
    <row r="827" spans="6:10" x14ac:dyDescent="0.35">
      <c r="F827" s="53"/>
      <c r="G827" s="44"/>
      <c r="H827" s="46"/>
      <c r="I827" s="47"/>
      <c r="J827" s="44"/>
    </row>
    <row r="828" spans="6:10" x14ac:dyDescent="0.35">
      <c r="F828" s="53"/>
      <c r="G828" s="44"/>
      <c r="H828" s="46"/>
      <c r="I828" s="47"/>
      <c r="J828" s="44"/>
    </row>
    <row r="829" spans="6:10" x14ac:dyDescent="0.35">
      <c r="F829" s="53"/>
      <c r="G829" s="44"/>
      <c r="H829" s="46"/>
      <c r="I829" s="47"/>
      <c r="J829" s="44"/>
    </row>
    <row r="830" spans="6:10" x14ac:dyDescent="0.35">
      <c r="F830" s="53"/>
      <c r="G830" s="44"/>
      <c r="H830" s="46"/>
      <c r="I830" s="47"/>
      <c r="J830" s="44"/>
    </row>
    <row r="831" spans="6:10" x14ac:dyDescent="0.35">
      <c r="F831" s="53"/>
      <c r="G831" s="44"/>
      <c r="H831" s="46"/>
      <c r="I831" s="47"/>
      <c r="J831" s="44"/>
    </row>
    <row r="832" spans="6:10" x14ac:dyDescent="0.35">
      <c r="F832" s="53"/>
      <c r="G832" s="44"/>
      <c r="H832" s="46"/>
      <c r="I832" s="47"/>
      <c r="J832" s="44"/>
    </row>
    <row r="833" spans="6:10" x14ac:dyDescent="0.35">
      <c r="F833" s="53"/>
      <c r="G833" s="44"/>
      <c r="H833" s="46"/>
      <c r="I833" s="47"/>
      <c r="J833" s="44"/>
    </row>
    <row r="834" spans="6:10" x14ac:dyDescent="0.35">
      <c r="F834" s="53"/>
      <c r="G834" s="44"/>
      <c r="H834" s="46"/>
      <c r="I834" s="47"/>
      <c r="J834" s="44"/>
    </row>
    <row r="835" spans="6:10" x14ac:dyDescent="0.35">
      <c r="F835" s="53"/>
      <c r="G835" s="44"/>
      <c r="H835" s="46"/>
      <c r="I835" s="47"/>
      <c r="J835" s="44"/>
    </row>
    <row r="836" spans="6:10" x14ac:dyDescent="0.35">
      <c r="F836" s="53"/>
      <c r="G836" s="44"/>
      <c r="H836" s="46"/>
      <c r="I836" s="47"/>
      <c r="J836" s="44"/>
    </row>
    <row r="837" spans="6:10" x14ac:dyDescent="0.35">
      <c r="F837" s="53"/>
      <c r="G837" s="44"/>
      <c r="H837" s="46"/>
      <c r="I837" s="47"/>
      <c r="J837" s="44"/>
    </row>
    <row r="838" spans="6:10" x14ac:dyDescent="0.35">
      <c r="F838" s="53"/>
      <c r="G838" s="44"/>
      <c r="H838" s="46"/>
      <c r="I838" s="47"/>
      <c r="J838" s="44"/>
    </row>
    <row r="839" spans="6:10" x14ac:dyDescent="0.35">
      <c r="F839" s="53"/>
      <c r="G839" s="44"/>
      <c r="H839" s="46"/>
      <c r="I839" s="47"/>
      <c r="J839" s="44"/>
    </row>
    <row r="840" spans="6:10" x14ac:dyDescent="0.35">
      <c r="F840" s="53"/>
      <c r="G840" s="44"/>
      <c r="H840" s="46"/>
      <c r="I840" s="47"/>
      <c r="J840" s="44"/>
    </row>
    <row r="841" spans="6:10" x14ac:dyDescent="0.35">
      <c r="F841" s="53"/>
      <c r="G841" s="44"/>
      <c r="H841" s="46"/>
      <c r="I841" s="47"/>
      <c r="J841" s="44"/>
    </row>
    <row r="842" spans="6:10" x14ac:dyDescent="0.35">
      <c r="F842" s="53"/>
      <c r="G842" s="44"/>
      <c r="H842" s="46"/>
      <c r="I842" s="47"/>
      <c r="J842" s="44"/>
    </row>
    <row r="843" spans="6:10" x14ac:dyDescent="0.35">
      <c r="F843" s="53"/>
      <c r="G843" s="44"/>
      <c r="H843" s="46"/>
      <c r="I843" s="47"/>
      <c r="J843" s="44"/>
    </row>
    <row r="844" spans="6:10" x14ac:dyDescent="0.35">
      <c r="F844" s="53"/>
      <c r="G844" s="44"/>
      <c r="H844" s="46"/>
      <c r="I844" s="47"/>
      <c r="J844" s="44"/>
    </row>
    <row r="845" spans="6:10" x14ac:dyDescent="0.35">
      <c r="F845" s="53"/>
      <c r="G845" s="44"/>
      <c r="H845" s="46"/>
      <c r="I845" s="47"/>
      <c r="J845" s="44"/>
    </row>
    <row r="846" spans="6:10" x14ac:dyDescent="0.35">
      <c r="F846" s="53"/>
      <c r="G846" s="44"/>
      <c r="H846" s="46"/>
      <c r="I846" s="47"/>
      <c r="J846" s="44"/>
    </row>
    <row r="847" spans="6:10" x14ac:dyDescent="0.35">
      <c r="F847" s="53"/>
      <c r="G847" s="44"/>
      <c r="H847" s="46"/>
      <c r="I847" s="47"/>
      <c r="J847" s="44"/>
    </row>
    <row r="848" spans="6:10" x14ac:dyDescent="0.35">
      <c r="F848" s="53"/>
      <c r="G848" s="44"/>
      <c r="H848" s="46"/>
      <c r="I848" s="47"/>
      <c r="J848" s="44"/>
    </row>
    <row r="849" spans="6:10" x14ac:dyDescent="0.35">
      <c r="F849" s="53"/>
      <c r="G849" s="44"/>
      <c r="H849" s="46"/>
      <c r="I849" s="47"/>
      <c r="J849" s="44"/>
    </row>
    <row r="850" spans="6:10" x14ac:dyDescent="0.35">
      <c r="F850" s="53"/>
      <c r="G850" s="44"/>
      <c r="H850" s="46"/>
      <c r="I850" s="47"/>
      <c r="J850" s="44"/>
    </row>
    <row r="851" spans="6:10" x14ac:dyDescent="0.35">
      <c r="F851" s="53"/>
      <c r="G851" s="44"/>
      <c r="H851" s="46"/>
      <c r="I851" s="47"/>
      <c r="J851" s="44"/>
    </row>
    <row r="852" spans="6:10" x14ac:dyDescent="0.35">
      <c r="F852" s="53"/>
      <c r="G852" s="44"/>
      <c r="H852" s="46"/>
      <c r="I852" s="47"/>
      <c r="J852" s="44"/>
    </row>
    <row r="853" spans="6:10" x14ac:dyDescent="0.35">
      <c r="F853" s="53"/>
      <c r="G853" s="44"/>
      <c r="H853" s="46"/>
      <c r="I853" s="47"/>
      <c r="J853" s="44"/>
    </row>
    <row r="854" spans="6:10" x14ac:dyDescent="0.35">
      <c r="F854" s="53"/>
      <c r="G854" s="44"/>
      <c r="H854" s="46"/>
      <c r="I854" s="47"/>
      <c r="J854" s="55"/>
    </row>
    <row r="855" spans="6:10" x14ac:dyDescent="0.35">
      <c r="F855" s="53"/>
      <c r="G855" s="44"/>
      <c r="H855" s="46"/>
      <c r="I855" s="47"/>
      <c r="J855" s="55"/>
    </row>
    <row r="856" spans="6:10" x14ac:dyDescent="0.35">
      <c r="F856" s="53"/>
      <c r="G856" s="44"/>
      <c r="H856" s="46"/>
      <c r="I856" s="47"/>
      <c r="J856" s="55"/>
    </row>
    <row r="857" spans="6:10" x14ac:dyDescent="0.35">
      <c r="F857" s="53"/>
      <c r="G857" s="44"/>
      <c r="H857" s="46"/>
      <c r="I857" s="47"/>
      <c r="J857" s="55"/>
    </row>
    <row r="858" spans="6:10" x14ac:dyDescent="0.35">
      <c r="F858" s="53"/>
      <c r="G858" s="44"/>
      <c r="H858" s="46"/>
      <c r="I858" s="47"/>
      <c r="J858" s="55"/>
    </row>
    <row r="859" spans="6:10" x14ac:dyDescent="0.35">
      <c r="F859" s="53"/>
      <c r="G859" s="44"/>
      <c r="H859" s="46"/>
      <c r="I859" s="47"/>
      <c r="J859" s="55"/>
    </row>
    <row r="860" spans="6:10" x14ac:dyDescent="0.35">
      <c r="F860" s="53"/>
      <c r="G860" s="44"/>
      <c r="H860" s="46"/>
      <c r="I860" s="47"/>
      <c r="J860" s="55"/>
    </row>
    <row r="861" spans="6:10" x14ac:dyDescent="0.35">
      <c r="F861" s="53"/>
      <c r="G861" s="44"/>
      <c r="H861" s="46"/>
      <c r="I861" s="47"/>
      <c r="J861" s="55"/>
    </row>
    <row r="862" spans="6:10" x14ac:dyDescent="0.35">
      <c r="F862" s="53"/>
      <c r="G862" s="44"/>
      <c r="H862" s="46"/>
      <c r="I862" s="47"/>
      <c r="J862" s="55"/>
    </row>
    <row r="863" spans="6:10" x14ac:dyDescent="0.35">
      <c r="F863" s="53"/>
      <c r="G863" s="44"/>
      <c r="H863" s="46"/>
      <c r="I863" s="47"/>
      <c r="J863" s="44"/>
    </row>
    <row r="864" spans="6:10" x14ac:dyDescent="0.35">
      <c r="F864" s="53"/>
      <c r="G864" s="44"/>
      <c r="H864" s="46"/>
      <c r="I864" s="47"/>
      <c r="J864" s="44"/>
    </row>
    <row r="865" spans="6:10" x14ac:dyDescent="0.35">
      <c r="F865" s="53"/>
      <c r="G865" s="44"/>
      <c r="H865" s="46"/>
      <c r="I865" s="47"/>
      <c r="J865" s="44"/>
    </row>
    <row r="866" spans="6:10" x14ac:dyDescent="0.35">
      <c r="F866" s="53"/>
      <c r="G866" s="44"/>
      <c r="H866" s="46"/>
      <c r="I866" s="47"/>
      <c r="J866" s="44"/>
    </row>
    <row r="867" spans="6:10" x14ac:dyDescent="0.35">
      <c r="F867" s="53"/>
      <c r="G867" s="44"/>
      <c r="H867" s="46"/>
      <c r="I867" s="47"/>
      <c r="J867" s="44"/>
    </row>
    <row r="868" spans="6:10" x14ac:dyDescent="0.35">
      <c r="F868" s="53"/>
      <c r="G868" s="44"/>
      <c r="H868" s="46"/>
      <c r="I868" s="47"/>
      <c r="J868" s="44"/>
    </row>
    <row r="869" spans="6:10" x14ac:dyDescent="0.35">
      <c r="F869" s="53"/>
      <c r="G869" s="44"/>
      <c r="H869" s="46"/>
      <c r="I869" s="47"/>
      <c r="J869" s="44"/>
    </row>
    <row r="870" spans="6:10" x14ac:dyDescent="0.35">
      <c r="F870" s="53"/>
      <c r="G870" s="44"/>
      <c r="H870" s="46"/>
      <c r="I870" s="47"/>
      <c r="J870" s="44"/>
    </row>
    <row r="871" spans="6:10" x14ac:dyDescent="0.35">
      <c r="F871" s="53"/>
      <c r="G871" s="44"/>
      <c r="H871" s="46"/>
      <c r="I871" s="47"/>
      <c r="J871" s="44"/>
    </row>
    <row r="872" spans="6:10" x14ac:dyDescent="0.35">
      <c r="F872" s="53"/>
      <c r="G872" s="44"/>
      <c r="H872" s="46"/>
      <c r="I872" s="47"/>
      <c r="J872" s="44"/>
    </row>
    <row r="873" spans="6:10" x14ac:dyDescent="0.35">
      <c r="F873" s="53"/>
      <c r="G873" s="44"/>
      <c r="H873" s="46"/>
      <c r="I873" s="47"/>
      <c r="J873" s="44"/>
    </row>
    <row r="874" spans="6:10" x14ac:dyDescent="0.35">
      <c r="F874" s="53"/>
      <c r="G874" s="44"/>
      <c r="H874" s="46"/>
      <c r="I874" s="47"/>
      <c r="J874" s="44"/>
    </row>
    <row r="875" spans="6:10" x14ac:dyDescent="0.35">
      <c r="F875" s="53"/>
      <c r="G875" s="44"/>
      <c r="H875" s="46"/>
      <c r="I875" s="47"/>
      <c r="J875" s="44"/>
    </row>
    <row r="876" spans="6:10" x14ac:dyDescent="0.35">
      <c r="F876" s="53"/>
      <c r="G876" s="44"/>
      <c r="H876" s="46"/>
      <c r="I876" s="47"/>
      <c r="J876" s="44"/>
    </row>
    <row r="877" spans="6:10" x14ac:dyDescent="0.35">
      <c r="F877" s="53"/>
      <c r="G877" s="44"/>
      <c r="H877" s="46"/>
      <c r="I877" s="47"/>
      <c r="J877" s="44"/>
    </row>
    <row r="878" spans="6:10" x14ac:dyDescent="0.35">
      <c r="F878" s="53"/>
      <c r="G878" s="44"/>
      <c r="H878" s="46"/>
      <c r="I878" s="47"/>
      <c r="J878" s="44"/>
    </row>
    <row r="879" spans="6:10" x14ac:dyDescent="0.35">
      <c r="F879" s="53"/>
      <c r="G879" s="44"/>
      <c r="H879" s="46"/>
      <c r="I879" s="47"/>
      <c r="J879" s="44"/>
    </row>
    <row r="880" spans="6:10" x14ac:dyDescent="0.35">
      <c r="F880" s="53"/>
      <c r="G880" s="44"/>
      <c r="H880" s="46"/>
      <c r="I880" s="47"/>
      <c r="J880" s="44"/>
    </row>
    <row r="881" spans="6:10" x14ac:dyDescent="0.35">
      <c r="F881" s="53"/>
      <c r="G881" s="44"/>
      <c r="H881" s="46"/>
      <c r="I881" s="47"/>
      <c r="J881" s="44"/>
    </row>
    <row r="882" spans="6:10" x14ac:dyDescent="0.35">
      <c r="F882" s="53"/>
      <c r="G882" s="44"/>
      <c r="H882" s="46"/>
      <c r="I882" s="47"/>
      <c r="J882" s="44"/>
    </row>
    <row r="883" spans="6:10" x14ac:dyDescent="0.35">
      <c r="F883" s="53"/>
      <c r="G883" s="44"/>
      <c r="H883" s="46"/>
      <c r="I883" s="47"/>
      <c r="J883" s="44"/>
    </row>
    <row r="884" spans="6:10" x14ac:dyDescent="0.35">
      <c r="F884" s="53"/>
      <c r="G884" s="44"/>
      <c r="H884" s="46"/>
      <c r="I884" s="47"/>
      <c r="J884" s="44"/>
    </row>
    <row r="885" spans="6:10" x14ac:dyDescent="0.35">
      <c r="F885" s="53"/>
      <c r="G885" s="44"/>
      <c r="H885" s="46"/>
      <c r="I885" s="47"/>
      <c r="J885" s="44"/>
    </row>
    <row r="886" spans="6:10" x14ac:dyDescent="0.35">
      <c r="F886" s="53"/>
      <c r="G886" s="44"/>
      <c r="H886" s="46"/>
      <c r="I886" s="47"/>
      <c r="J886" s="44"/>
    </row>
    <row r="887" spans="6:10" x14ac:dyDescent="0.35">
      <c r="F887" s="53"/>
      <c r="G887" s="44"/>
      <c r="H887" s="46"/>
      <c r="I887" s="47"/>
      <c r="J887" s="44"/>
    </row>
    <row r="888" spans="6:10" x14ac:dyDescent="0.35">
      <c r="F888" s="53"/>
      <c r="G888" s="44"/>
      <c r="H888" s="46"/>
      <c r="I888" s="47"/>
      <c r="J888" s="44"/>
    </row>
    <row r="889" spans="6:10" x14ac:dyDescent="0.35">
      <c r="F889" s="53"/>
      <c r="G889" s="44"/>
      <c r="H889" s="46"/>
      <c r="I889" s="47"/>
      <c r="J889" s="44"/>
    </row>
    <row r="890" spans="6:10" x14ac:dyDescent="0.35">
      <c r="F890" s="53"/>
      <c r="G890" s="44"/>
      <c r="H890" s="46"/>
      <c r="I890" s="47"/>
      <c r="J890" s="44"/>
    </row>
    <row r="891" spans="6:10" x14ac:dyDescent="0.35">
      <c r="F891" s="53"/>
      <c r="G891" s="44"/>
      <c r="H891" s="46"/>
      <c r="I891" s="47"/>
      <c r="J891" s="44"/>
    </row>
    <row r="892" spans="6:10" x14ac:dyDescent="0.35">
      <c r="F892" s="53"/>
      <c r="G892" s="44"/>
      <c r="H892" s="46"/>
      <c r="I892" s="47"/>
      <c r="J892" s="44"/>
    </row>
    <row r="893" spans="6:10" x14ac:dyDescent="0.35">
      <c r="F893" s="53"/>
      <c r="G893" s="44"/>
      <c r="H893" s="46"/>
      <c r="I893" s="47"/>
      <c r="J893" s="44"/>
    </row>
    <row r="894" spans="6:10" x14ac:dyDescent="0.35">
      <c r="F894" s="53"/>
      <c r="G894" s="44"/>
      <c r="H894" s="46"/>
      <c r="I894" s="47"/>
      <c r="J894" s="44"/>
    </row>
    <row r="895" spans="6:10" x14ac:dyDescent="0.35">
      <c r="F895" s="53"/>
      <c r="G895" s="44"/>
      <c r="H895" s="46"/>
      <c r="I895" s="47"/>
      <c r="J895" s="44"/>
    </row>
    <row r="896" spans="6:10" x14ac:dyDescent="0.35">
      <c r="F896" s="53"/>
      <c r="G896" s="44"/>
      <c r="H896" s="46"/>
      <c r="I896" s="47"/>
      <c r="J896" s="44"/>
    </row>
    <row r="897" spans="6:10" x14ac:dyDescent="0.35">
      <c r="F897" s="53"/>
      <c r="G897" s="44"/>
      <c r="H897" s="46"/>
      <c r="I897" s="47"/>
      <c r="J897" s="44"/>
    </row>
    <row r="898" spans="6:10" x14ac:dyDescent="0.35">
      <c r="F898" s="53"/>
      <c r="G898" s="44"/>
      <c r="H898" s="46"/>
      <c r="I898" s="47"/>
      <c r="J898" s="44"/>
    </row>
    <row r="899" spans="6:10" x14ac:dyDescent="0.35">
      <c r="F899" s="53"/>
      <c r="G899" s="44"/>
      <c r="H899" s="46"/>
      <c r="I899" s="47"/>
      <c r="J899" s="44"/>
    </row>
    <row r="900" spans="6:10" x14ac:dyDescent="0.35">
      <c r="F900" s="53"/>
      <c r="G900" s="44"/>
      <c r="H900" s="46"/>
      <c r="I900" s="47"/>
      <c r="J900" s="44"/>
    </row>
    <row r="901" spans="6:10" x14ac:dyDescent="0.35">
      <c r="F901" s="53"/>
      <c r="G901" s="44"/>
      <c r="H901" s="46"/>
      <c r="I901" s="47"/>
      <c r="J901" s="44"/>
    </row>
    <row r="902" spans="6:10" x14ac:dyDescent="0.35">
      <c r="F902" s="53"/>
      <c r="G902" s="44"/>
      <c r="H902" s="46"/>
      <c r="I902" s="47"/>
      <c r="J902" s="44"/>
    </row>
    <row r="903" spans="6:10" x14ac:dyDescent="0.35">
      <c r="F903" s="53"/>
      <c r="G903" s="44"/>
      <c r="H903" s="46"/>
      <c r="I903" s="47"/>
      <c r="J903" s="44"/>
    </row>
    <row r="904" spans="6:10" x14ac:dyDescent="0.35">
      <c r="F904" s="53"/>
      <c r="G904" s="44"/>
      <c r="H904" s="46"/>
      <c r="I904" s="47"/>
      <c r="J904" s="44"/>
    </row>
    <row r="905" spans="6:10" x14ac:dyDescent="0.35">
      <c r="F905" s="53"/>
      <c r="G905" s="44"/>
      <c r="H905" s="46"/>
      <c r="I905" s="47"/>
      <c r="J905" s="44"/>
    </row>
    <row r="906" spans="6:10" x14ac:dyDescent="0.35">
      <c r="F906" s="53"/>
      <c r="G906" s="44"/>
      <c r="H906" s="46"/>
      <c r="I906" s="47"/>
      <c r="J906" s="44"/>
    </row>
    <row r="907" spans="6:10" x14ac:dyDescent="0.35">
      <c r="F907" s="53"/>
      <c r="G907" s="44"/>
      <c r="H907" s="46"/>
      <c r="I907" s="47"/>
      <c r="J907" s="44"/>
    </row>
    <row r="908" spans="6:10" x14ac:dyDescent="0.35">
      <c r="F908" s="53"/>
      <c r="G908" s="44"/>
      <c r="H908" s="46"/>
      <c r="I908" s="47"/>
      <c r="J908" s="44"/>
    </row>
    <row r="909" spans="6:10" x14ac:dyDescent="0.35">
      <c r="F909" s="53"/>
      <c r="G909" s="44"/>
      <c r="H909" s="46"/>
      <c r="I909" s="47"/>
      <c r="J909" s="44"/>
    </row>
    <row r="910" spans="6:10" x14ac:dyDescent="0.35">
      <c r="F910" s="53"/>
      <c r="G910" s="44"/>
      <c r="H910" s="46"/>
      <c r="I910" s="47"/>
      <c r="J910" s="44"/>
    </row>
    <row r="911" spans="6:10" x14ac:dyDescent="0.35">
      <c r="F911" s="53"/>
      <c r="G911" s="44"/>
      <c r="H911" s="46"/>
      <c r="I911" s="47"/>
      <c r="J911" s="44"/>
    </row>
    <row r="912" spans="6:10" x14ac:dyDescent="0.35">
      <c r="F912" s="53"/>
      <c r="G912" s="44"/>
      <c r="H912" s="46"/>
      <c r="I912" s="47"/>
      <c r="J912" s="44"/>
    </row>
    <row r="913" spans="6:10" x14ac:dyDescent="0.35">
      <c r="F913" s="53"/>
      <c r="G913" s="44"/>
      <c r="H913" s="46"/>
      <c r="I913" s="47"/>
      <c r="J913" s="44"/>
    </row>
    <row r="914" spans="6:10" x14ac:dyDescent="0.35">
      <c r="F914" s="53"/>
      <c r="G914" s="44"/>
      <c r="H914" s="46"/>
      <c r="I914" s="47"/>
      <c r="J914" s="44"/>
    </row>
    <row r="915" spans="6:10" x14ac:dyDescent="0.35">
      <c r="F915" s="53"/>
      <c r="G915" s="44"/>
      <c r="H915" s="46"/>
      <c r="I915" s="47"/>
      <c r="J915" s="44"/>
    </row>
    <row r="916" spans="6:10" x14ac:dyDescent="0.35">
      <c r="F916" s="53"/>
      <c r="G916" s="44"/>
      <c r="H916" s="46"/>
      <c r="I916" s="47"/>
      <c r="J916" s="44"/>
    </row>
    <row r="917" spans="6:10" x14ac:dyDescent="0.35">
      <c r="F917" s="53"/>
      <c r="G917" s="44"/>
      <c r="H917" s="46"/>
      <c r="I917" s="47"/>
      <c r="J917" s="44"/>
    </row>
    <row r="918" spans="6:10" x14ac:dyDescent="0.35">
      <c r="F918" s="53"/>
      <c r="G918" s="44"/>
      <c r="H918" s="46"/>
      <c r="I918" s="47"/>
      <c r="J918" s="44"/>
    </row>
    <row r="919" spans="6:10" x14ac:dyDescent="0.35">
      <c r="F919" s="53"/>
      <c r="G919" s="44"/>
      <c r="H919" s="46"/>
      <c r="I919" s="47"/>
      <c r="J919" s="44"/>
    </row>
    <row r="920" spans="6:10" x14ac:dyDescent="0.35">
      <c r="F920" s="53"/>
      <c r="G920" s="44"/>
      <c r="H920" s="46"/>
      <c r="I920" s="47"/>
      <c r="J920" s="44"/>
    </row>
    <row r="921" spans="6:10" x14ac:dyDescent="0.35">
      <c r="F921" s="53"/>
      <c r="G921" s="44"/>
      <c r="H921" s="46"/>
      <c r="I921" s="47"/>
      <c r="J921" s="44"/>
    </row>
    <row r="922" spans="6:10" x14ac:dyDescent="0.35">
      <c r="F922" s="53"/>
      <c r="G922" s="44"/>
      <c r="H922" s="46"/>
      <c r="I922" s="47"/>
      <c r="J922" s="44"/>
    </row>
    <row r="923" spans="6:10" x14ac:dyDescent="0.35">
      <c r="F923" s="53"/>
      <c r="G923" s="44"/>
      <c r="H923" s="46"/>
      <c r="I923" s="47"/>
      <c r="J923" s="44"/>
    </row>
    <row r="924" spans="6:10" x14ac:dyDescent="0.35">
      <c r="F924" s="53"/>
      <c r="G924" s="44"/>
      <c r="H924" s="46"/>
      <c r="I924" s="47"/>
      <c r="J924" s="44"/>
    </row>
    <row r="925" spans="6:10" x14ac:dyDescent="0.35">
      <c r="F925" s="53"/>
      <c r="G925" s="44"/>
      <c r="H925" s="46"/>
      <c r="I925" s="47"/>
      <c r="J925" s="44"/>
    </row>
    <row r="926" spans="6:10" x14ac:dyDescent="0.35">
      <c r="F926" s="53"/>
      <c r="G926" s="44"/>
      <c r="H926" s="46"/>
      <c r="I926" s="47"/>
      <c r="J926" s="44"/>
    </row>
    <row r="927" spans="6:10" x14ac:dyDescent="0.35">
      <c r="F927" s="53"/>
      <c r="G927" s="44"/>
      <c r="H927" s="46"/>
      <c r="I927" s="47"/>
      <c r="J927" s="44"/>
    </row>
    <row r="928" spans="6:10" x14ac:dyDescent="0.35">
      <c r="F928" s="53"/>
      <c r="G928" s="44"/>
      <c r="H928" s="46"/>
      <c r="I928" s="47"/>
      <c r="J928" s="44"/>
    </row>
    <row r="929" spans="1:14" x14ac:dyDescent="0.35">
      <c r="F929" s="53"/>
      <c r="G929" s="44"/>
      <c r="H929" s="46"/>
      <c r="I929" s="47"/>
      <c r="J929" s="44"/>
    </row>
    <row r="930" spans="1:14" x14ac:dyDescent="0.35">
      <c r="F930" s="53"/>
      <c r="G930" s="44"/>
      <c r="H930" s="46"/>
      <c r="I930" s="47"/>
      <c r="J930" s="44"/>
    </row>
    <row r="931" spans="1:14" x14ac:dyDescent="0.35">
      <c r="F931" s="53"/>
      <c r="G931" s="44"/>
      <c r="H931" s="46"/>
      <c r="I931" s="47"/>
      <c r="J931" s="44"/>
    </row>
    <row r="932" spans="1:14" x14ac:dyDescent="0.35">
      <c r="F932" s="53"/>
      <c r="G932" s="44"/>
      <c r="H932" s="46"/>
      <c r="I932" s="47"/>
      <c r="J932" s="44"/>
    </row>
    <row r="933" spans="1:14" x14ac:dyDescent="0.35">
      <c r="F933" s="53"/>
      <c r="G933" s="44"/>
      <c r="H933" s="46"/>
      <c r="I933" s="47"/>
      <c r="J933" s="44"/>
    </row>
    <row r="934" spans="1:14" x14ac:dyDescent="0.35">
      <c r="F934" s="53"/>
      <c r="G934" s="44"/>
      <c r="H934" s="46"/>
      <c r="I934" s="47"/>
      <c r="J934" s="44"/>
    </row>
    <row r="935" spans="1:14" x14ac:dyDescent="0.35">
      <c r="F935" s="53"/>
      <c r="G935" s="44"/>
      <c r="H935" s="46"/>
      <c r="I935" s="47"/>
      <c r="J935" s="44"/>
    </row>
    <row r="936" spans="1:14" x14ac:dyDescent="0.35">
      <c r="F936" s="53"/>
      <c r="G936" s="44"/>
      <c r="H936" s="46"/>
      <c r="I936" s="47"/>
      <c r="J936" s="44"/>
    </row>
    <row r="937" spans="1:14" s="1" customFormat="1" x14ac:dyDescent="0.3">
      <c r="N937" s="150"/>
    </row>
    <row r="938" spans="1:14" x14ac:dyDescent="0.35">
      <c r="F938" s="53"/>
      <c r="G938" s="44"/>
      <c r="H938" s="46"/>
      <c r="I938" s="47"/>
      <c r="J938" s="44"/>
    </row>
    <row r="939" spans="1:14" x14ac:dyDescent="0.35">
      <c r="A939" s="56"/>
      <c r="F939" s="53"/>
      <c r="G939" s="44"/>
      <c r="H939" s="46"/>
      <c r="I939" s="47"/>
      <c r="J939" s="44"/>
    </row>
    <row r="940" spans="1:14" x14ac:dyDescent="0.35">
      <c r="A940" s="56"/>
      <c r="F940" s="53"/>
      <c r="G940" s="44"/>
      <c r="H940" s="46"/>
      <c r="I940" s="47"/>
      <c r="J940" s="44"/>
    </row>
    <row r="941" spans="1:14" x14ac:dyDescent="0.35">
      <c r="A941" s="56"/>
      <c r="F941" s="53"/>
      <c r="G941" s="44"/>
      <c r="H941" s="46"/>
      <c r="I941" s="47"/>
      <c r="J941" s="44"/>
    </row>
    <row r="942" spans="1:14" x14ac:dyDescent="0.35">
      <c r="A942" s="56"/>
      <c r="F942" s="53"/>
      <c r="G942" s="44"/>
      <c r="H942" s="46"/>
      <c r="I942" s="47"/>
      <c r="J942" s="44"/>
    </row>
    <row r="943" spans="1:14" x14ac:dyDescent="0.35">
      <c r="A943" s="56"/>
      <c r="F943" s="53"/>
      <c r="G943" s="44"/>
      <c r="H943" s="46"/>
      <c r="I943" s="47"/>
      <c r="J943" s="44"/>
    </row>
    <row r="944" spans="1:14" x14ac:dyDescent="0.35">
      <c r="A944" s="56"/>
      <c r="F944" s="53"/>
      <c r="G944" s="44"/>
      <c r="H944" s="46"/>
      <c r="I944" s="47"/>
      <c r="J944" s="44"/>
    </row>
    <row r="945" spans="14:14" s="1" customFormat="1" x14ac:dyDescent="0.3">
      <c r="N945" s="150"/>
    </row>
    <row r="946" spans="14:14" s="1" customFormat="1" x14ac:dyDescent="0.3">
      <c r="N946" s="150"/>
    </row>
    <row r="947" spans="14:14" s="1" customFormat="1" x14ac:dyDescent="0.3">
      <c r="N947" s="150"/>
    </row>
    <row r="948" spans="14:14" s="1" customFormat="1" x14ac:dyDescent="0.3">
      <c r="N948" s="150"/>
    </row>
    <row r="949" spans="14:14" s="1" customFormat="1" x14ac:dyDescent="0.3">
      <c r="N949" s="150"/>
    </row>
    <row r="950" spans="14:14" s="1" customFormat="1" x14ac:dyDescent="0.3">
      <c r="N950" s="150"/>
    </row>
    <row r="951" spans="14:14" s="1" customFormat="1" x14ac:dyDescent="0.3">
      <c r="N951" s="150"/>
    </row>
    <row r="952" spans="14:14" s="1" customFormat="1" x14ac:dyDescent="0.3">
      <c r="N952" s="150"/>
    </row>
    <row r="953" spans="14:14" s="1" customFormat="1" x14ac:dyDescent="0.3">
      <c r="N953" s="150"/>
    </row>
    <row r="954" spans="14:14" s="1" customFormat="1" x14ac:dyDescent="0.3">
      <c r="N954" s="150"/>
    </row>
    <row r="955" spans="14:14" s="1" customFormat="1" x14ac:dyDescent="0.3">
      <c r="N955" s="150"/>
    </row>
    <row r="956" spans="14:14" s="1" customFormat="1" x14ac:dyDescent="0.3">
      <c r="N956" s="150"/>
    </row>
    <row r="957" spans="14:14" s="1" customFormat="1" x14ac:dyDescent="0.3">
      <c r="N957" s="150"/>
    </row>
    <row r="958" spans="14:14" s="1" customFormat="1" x14ac:dyDescent="0.3">
      <c r="N958" s="150"/>
    </row>
    <row r="959" spans="14:14" s="1" customFormat="1" x14ac:dyDescent="0.3">
      <c r="N959" s="150"/>
    </row>
    <row r="960" spans="14:14" s="1" customFormat="1" x14ac:dyDescent="0.3">
      <c r="N960" s="150"/>
    </row>
    <row r="961" spans="6:14" s="1" customFormat="1" x14ac:dyDescent="0.3">
      <c r="N961" s="150"/>
    </row>
    <row r="962" spans="6:14" s="1" customFormat="1" x14ac:dyDescent="0.3">
      <c r="N962" s="150"/>
    </row>
    <row r="963" spans="6:14" s="1" customFormat="1" x14ac:dyDescent="0.3">
      <c r="N963" s="150"/>
    </row>
    <row r="964" spans="6:14" s="1" customFormat="1" x14ac:dyDescent="0.3">
      <c r="N964" s="150"/>
    </row>
    <row r="965" spans="6:14" s="1" customFormat="1" x14ac:dyDescent="0.3">
      <c r="N965" s="150"/>
    </row>
    <row r="966" spans="6:14" s="1" customFormat="1" x14ac:dyDescent="0.3">
      <c r="N966" s="150"/>
    </row>
    <row r="967" spans="6:14" s="1" customFormat="1" x14ac:dyDescent="0.3">
      <c r="N967" s="150"/>
    </row>
    <row r="968" spans="6:14" s="1" customFormat="1" x14ac:dyDescent="0.3">
      <c r="N968" s="150"/>
    </row>
    <row r="969" spans="6:14" s="1" customFormat="1" x14ac:dyDescent="0.3">
      <c r="N969" s="150"/>
    </row>
    <row r="970" spans="6:14" s="1" customFormat="1" x14ac:dyDescent="0.3">
      <c r="N970" s="150"/>
    </row>
    <row r="971" spans="6:14" s="1" customFormat="1" x14ac:dyDescent="0.3">
      <c r="N971" s="150"/>
    </row>
    <row r="972" spans="6:14" hidden="1" x14ac:dyDescent="0.35">
      <c r="F972" s="53"/>
    </row>
    <row r="973" spans="6:14" x14ac:dyDescent="0.35"/>
    <row r="974" spans="6:14" x14ac:dyDescent="0.35"/>
    <row r="975" spans="6:14" x14ac:dyDescent="0.35"/>
    <row r="976" spans="6:14" x14ac:dyDescent="0.35"/>
    <row r="977" x14ac:dyDescent="0.35"/>
    <row r="978" x14ac:dyDescent="0.35"/>
    <row r="979" x14ac:dyDescent="0.35"/>
    <row r="980" x14ac:dyDescent="0.35"/>
    <row r="981" x14ac:dyDescent="0.35"/>
    <row r="982" x14ac:dyDescent="0.35"/>
    <row r="983" x14ac:dyDescent="0.35"/>
    <row r="984" x14ac:dyDescent="0.35"/>
    <row r="985" x14ac:dyDescent="0.35"/>
    <row r="986" x14ac:dyDescent="0.35"/>
    <row r="987" x14ac:dyDescent="0.35"/>
    <row r="988" x14ac:dyDescent="0.35"/>
    <row r="989" x14ac:dyDescent="0.35"/>
    <row r="990" x14ac:dyDescent="0.35"/>
    <row r="991" x14ac:dyDescent="0.35"/>
    <row r="992" x14ac:dyDescent="0.35"/>
    <row r="993" x14ac:dyDescent="0.35"/>
    <row r="994" x14ac:dyDescent="0.35"/>
    <row r="995" x14ac:dyDescent="0.35"/>
    <row r="996" x14ac:dyDescent="0.35"/>
    <row r="997" x14ac:dyDescent="0.35"/>
    <row r="998" x14ac:dyDescent="0.35"/>
    <row r="999" x14ac:dyDescent="0.35"/>
    <row r="1000" x14ac:dyDescent="0.35"/>
    <row r="1001" x14ac:dyDescent="0.35"/>
    <row r="1002" x14ac:dyDescent="0.35"/>
    <row r="1003" x14ac:dyDescent="0.35"/>
    <row r="1004" x14ac:dyDescent="0.35"/>
    <row r="1005" x14ac:dyDescent="0.35"/>
    <row r="1006" x14ac:dyDescent="0.35"/>
    <row r="1007" x14ac:dyDescent="0.35"/>
    <row r="1008" x14ac:dyDescent="0.35"/>
    <row r="1009" x14ac:dyDescent="0.35"/>
    <row r="1010" x14ac:dyDescent="0.35"/>
    <row r="1011" x14ac:dyDescent="0.35"/>
    <row r="1012" x14ac:dyDescent="0.35"/>
    <row r="1013" x14ac:dyDescent="0.35"/>
    <row r="1014" x14ac:dyDescent="0.35"/>
    <row r="1015" x14ac:dyDescent="0.35"/>
    <row r="1016" x14ac:dyDescent="0.35"/>
    <row r="1017" x14ac:dyDescent="0.35"/>
    <row r="1018" x14ac:dyDescent="0.35"/>
    <row r="1019" x14ac:dyDescent="0.35"/>
    <row r="1020" x14ac:dyDescent="0.35"/>
    <row r="1021" x14ac:dyDescent="0.35"/>
    <row r="1022" x14ac:dyDescent="0.35"/>
    <row r="1023" x14ac:dyDescent="0.35"/>
    <row r="1024" x14ac:dyDescent="0.35"/>
    <row r="1025" x14ac:dyDescent="0.35"/>
    <row r="1026" x14ac:dyDescent="0.35"/>
    <row r="1027" x14ac:dyDescent="0.35"/>
    <row r="1028" x14ac:dyDescent="0.35"/>
    <row r="1029" x14ac:dyDescent="0.35"/>
    <row r="1030" x14ac:dyDescent="0.35"/>
    <row r="1031" x14ac:dyDescent="0.35"/>
    <row r="1032" x14ac:dyDescent="0.35"/>
    <row r="1033" x14ac:dyDescent="0.35"/>
    <row r="1034" x14ac:dyDescent="0.35"/>
    <row r="1035" x14ac:dyDescent="0.35"/>
    <row r="1036" x14ac:dyDescent="0.35"/>
    <row r="1037" x14ac:dyDescent="0.35"/>
    <row r="1038" x14ac:dyDescent="0.35"/>
    <row r="1039" x14ac:dyDescent="0.35"/>
    <row r="1040" x14ac:dyDescent="0.35"/>
    <row r="1041" x14ac:dyDescent="0.35"/>
    <row r="1042" x14ac:dyDescent="0.35"/>
    <row r="1043" x14ac:dyDescent="0.35"/>
    <row r="1044" x14ac:dyDescent="0.35"/>
    <row r="1045" x14ac:dyDescent="0.35"/>
    <row r="1046" x14ac:dyDescent="0.35"/>
    <row r="1047" x14ac:dyDescent="0.35"/>
    <row r="1048" x14ac:dyDescent="0.35"/>
    <row r="1049" x14ac:dyDescent="0.35"/>
  </sheetData>
  <autoFilter ref="A5:D5" xr:uid="{00000000-0001-0000-0200-000000000000}"/>
  <mergeCells count="1">
    <mergeCell ref="B3:D3"/>
  </mergeCells>
  <phoneticPr fontId="2" type="noConversion"/>
  <dataValidations disablePrompts="1" count="1">
    <dataValidation allowBlank="1" showInputMessage="1" showErrorMessage="1" prompt="$AUD where applicable" sqref="E5:E24" xr:uid="{00000000-0002-0000-0200-000002000000}"/>
  </dataValidations>
  <pageMargins left="0.7" right="0.7" top="0.75" bottom="0.75" header="0.3" footer="0.3"/>
  <pageSetup paperSize="9"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3"/>
  <sheetViews>
    <sheetView showGridLines="0" zoomScaleNormal="100" workbookViewId="0">
      <selection activeCell="A2" sqref="A2"/>
    </sheetView>
  </sheetViews>
  <sheetFormatPr defaultColWidth="0" defaultRowHeight="17.399999999999999" zeroHeight="1" x14ac:dyDescent="0.4"/>
  <cols>
    <col min="1" max="1" width="16.5546875" style="91" customWidth="1"/>
    <col min="2" max="2" width="6.109375" style="91" customWidth="1"/>
    <col min="3" max="3" width="13.109375" style="91" customWidth="1"/>
    <col min="4" max="4" width="13.5546875" style="91" customWidth="1"/>
    <col min="5" max="5" width="17.6640625" style="91" customWidth="1"/>
    <col min="6" max="6" width="9.44140625" style="91" customWidth="1"/>
    <col min="7" max="7" width="9.5546875" style="91" customWidth="1"/>
    <col min="8" max="16384" width="9.44140625" style="91" hidden="1"/>
  </cols>
  <sheetData>
    <row r="1" spans="1:10" x14ac:dyDescent="0.4"/>
    <row r="2" spans="1:10" s="96" customFormat="1" ht="21" customHeight="1" x14ac:dyDescent="0.4">
      <c r="A2" s="92" t="s">
        <v>672</v>
      </c>
      <c r="B2" s="93"/>
      <c r="C2" s="93"/>
      <c r="D2" s="94"/>
      <c r="E2" s="94"/>
      <c r="F2" s="94"/>
      <c r="G2" s="94"/>
      <c r="H2" s="95"/>
      <c r="I2" s="95"/>
      <c r="J2" s="95"/>
    </row>
    <row r="3" spans="1:10" s="96" customFormat="1" x14ac:dyDescent="0.4">
      <c r="A3" s="95"/>
      <c r="D3" s="95"/>
      <c r="E3" s="95"/>
      <c r="F3" s="95"/>
      <c r="G3" s="95"/>
      <c r="H3" s="95"/>
      <c r="I3" s="95"/>
      <c r="J3" s="95"/>
    </row>
    <row r="4" spans="1:10" s="96" customFormat="1" x14ac:dyDescent="0.4">
      <c r="A4" s="97" t="s">
        <v>673</v>
      </c>
      <c r="D4" s="95"/>
      <c r="E4" s="95"/>
      <c r="F4" s="95"/>
      <c r="G4" s="95"/>
      <c r="H4" s="95"/>
      <c r="I4" s="95"/>
      <c r="J4" s="95"/>
    </row>
    <row r="5" spans="1:10" s="96" customFormat="1" ht="19.350000000000001" customHeight="1" x14ac:dyDescent="0.4">
      <c r="A5" s="97" t="s">
        <v>674</v>
      </c>
      <c r="D5" s="95"/>
      <c r="E5" s="95"/>
      <c r="F5" s="95"/>
      <c r="G5" s="95"/>
      <c r="H5" s="95"/>
      <c r="I5" s="95"/>
      <c r="J5" s="95"/>
    </row>
    <row r="6" spans="1:10" s="96" customFormat="1" x14ac:dyDescent="0.4">
      <c r="A6" s="95"/>
      <c r="D6" s="95"/>
      <c r="E6" s="95"/>
      <c r="F6" s="95"/>
      <c r="G6" s="95"/>
      <c r="H6" s="95"/>
      <c r="I6" s="95"/>
      <c r="J6" s="95"/>
    </row>
    <row r="7" spans="1:10" x14ac:dyDescent="0.4">
      <c r="A7" s="98" t="s">
        <v>675</v>
      </c>
      <c r="B7" s="91">
        <v>2024</v>
      </c>
    </row>
    <row r="8" spans="1:10" x14ac:dyDescent="0.4"/>
    <row r="9" spans="1:10" x14ac:dyDescent="0.4">
      <c r="A9" s="99" t="s">
        <v>676</v>
      </c>
      <c r="B9" s="100"/>
      <c r="C9" s="156" t="s">
        <v>677</v>
      </c>
      <c r="D9" s="156" t="s">
        <v>678</v>
      </c>
      <c r="E9" s="156" t="s">
        <v>679</v>
      </c>
    </row>
    <row r="10" spans="1:10" x14ac:dyDescent="0.4">
      <c r="A10" s="101">
        <v>1990</v>
      </c>
      <c r="B10" s="102"/>
      <c r="C10" s="159">
        <f>INDEX('Price indices'!C:C, MATCH('Indexation rate'!$B$7,'Price indices'!A:A,0))/INDEX('Price indices'!C:C,MATCH('Indexation rate'!$A10,'Price indices'!A:A,0))*100</f>
        <v>243.18181818181816</v>
      </c>
      <c r="D10" s="159" t="str">
        <f>IFERROR(INDEX('Price indices'!D:D,MATCH('Indexation rate'!$B$7,'Price indices'!A:A,0))/INDEX('Price indices'!D:D,MATCH('Indexation rate'!$A10,'Price indices'!A:A,0)),"")</f>
        <v/>
      </c>
      <c r="E10" s="159"/>
    </row>
    <row r="11" spans="1:10" x14ac:dyDescent="0.4">
      <c r="A11" s="101">
        <v>1991</v>
      </c>
      <c r="B11" s="102"/>
      <c r="C11" s="159">
        <f>INDEX('Price indices'!C:C, MATCH('Indexation rate'!$B$7,'Price indices'!A:A,0))/INDEX('Price indices'!C:C,MATCH('Indexation rate'!$A11,'Price indices'!A:A,0))*100</f>
        <v>236.16298811544988</v>
      </c>
      <c r="D11" s="159" t="str">
        <f>IFERROR(INDEX('Price indices'!D:D,MATCH('Indexation rate'!$B$7,'Price indices'!A:A,0))/INDEX('Price indices'!D:D,MATCH('Indexation rate'!$A11,'Price indices'!A:A,0)),"")</f>
        <v/>
      </c>
      <c r="E11" s="159"/>
    </row>
    <row r="12" spans="1:10" x14ac:dyDescent="0.4">
      <c r="A12" s="101">
        <v>1992</v>
      </c>
      <c r="B12" s="102"/>
      <c r="C12" s="159">
        <f>INDEX('Price indices'!C:C, MATCH('Indexation rate'!$B$7,'Price indices'!A:A,0))/INDEX('Price indices'!C:C,MATCH('Indexation rate'!$A12,'Price indices'!A:A,0))*100</f>
        <v>233.781512605042</v>
      </c>
      <c r="D12" s="159" t="str">
        <f>IFERROR(INDEX('Price indices'!D:D,MATCH('Indexation rate'!$B$7,'Price indices'!A:A,0))/INDEX('Price indices'!D:D,MATCH('Indexation rate'!$A12,'Price indices'!A:A,0)),"")</f>
        <v/>
      </c>
      <c r="E12" s="159"/>
    </row>
    <row r="13" spans="1:10" x14ac:dyDescent="0.4">
      <c r="A13" s="101">
        <v>1993</v>
      </c>
      <c r="B13" s="102"/>
      <c r="C13" s="159">
        <f>INDEX('Price indices'!C:C, MATCH('Indexation rate'!$B$7,'Price indices'!A:A,0))/INDEX('Price indices'!C:C,MATCH('Indexation rate'!$A13,'Price indices'!A:A,0))*100</f>
        <v>229.91735537190081</v>
      </c>
      <c r="D13" s="159" t="str">
        <f>IFERROR(INDEX('Price indices'!D:D,MATCH('Indexation rate'!$B$7,'Price indices'!A:A,0))/INDEX('Price indices'!D:D,MATCH('Indexation rate'!$A13,'Price indices'!A:A,0)),"")</f>
        <v/>
      </c>
      <c r="E13" s="159"/>
    </row>
    <row r="14" spans="1:10" x14ac:dyDescent="0.4">
      <c r="A14" s="101">
        <v>1994</v>
      </c>
      <c r="B14" s="102"/>
      <c r="C14" s="159">
        <f>INDEX('Price indices'!C:C, MATCH('Indexation rate'!$B$7,'Price indices'!A:A,0))/INDEX('Price indices'!C:C,MATCH('Indexation rate'!$A14,'Price indices'!A:A,0))*100</f>
        <v>226.54723127035828</v>
      </c>
      <c r="D14" s="159" t="str">
        <f>IFERROR(INDEX('Price indices'!D:D,MATCH('Indexation rate'!$B$7,'Price indices'!A:A,0))/INDEX('Price indices'!D:D,MATCH('Indexation rate'!$A14,'Price indices'!A:A,0)),"")</f>
        <v/>
      </c>
      <c r="E14" s="159"/>
    </row>
    <row r="15" spans="1:10" x14ac:dyDescent="0.4">
      <c r="A15" s="101">
        <v>1995</v>
      </c>
      <c r="B15" s="102"/>
      <c r="C15" s="159">
        <f>INDEX('Price indices'!C:C, MATCH('Indexation rate'!$B$7,'Price indices'!A:A,0))/INDEX('Price indices'!C:C,MATCH('Indexation rate'!$A15,'Price indices'!A:A,0))*100</f>
        <v>215.99378881987573</v>
      </c>
      <c r="D15" s="159" t="str">
        <f>IFERROR(INDEX('Price indices'!D:D,MATCH('Indexation rate'!$B$7,'Price indices'!A:A,0))/INDEX('Price indices'!D:D,MATCH('Indexation rate'!$A15,'Price indices'!A:A,0)),"")</f>
        <v/>
      </c>
      <c r="E15" s="159"/>
    </row>
    <row r="16" spans="1:10" x14ac:dyDescent="0.4">
      <c r="A16" s="101">
        <v>1996</v>
      </c>
      <c r="B16" s="102"/>
      <c r="C16" s="159">
        <f>INDEX('Price indices'!C:C, MATCH('Indexation rate'!$B$7,'Price indices'!A:A,0))/INDEX('Price indices'!C:C,MATCH('Indexation rate'!$A16,'Price indices'!A:A,0))*100</f>
        <v>207.61194029850745</v>
      </c>
      <c r="D16" s="159" t="str">
        <f>IFERROR(INDEX('Price indices'!D:D,MATCH('Indexation rate'!$B$7,'Price indices'!A:A,0))/INDEX('Price indices'!D:D,MATCH('Indexation rate'!$A16,'Price indices'!A:A,0)),"")</f>
        <v/>
      </c>
      <c r="E16" s="159"/>
    </row>
    <row r="17" spans="1:5" x14ac:dyDescent="0.4">
      <c r="A17" s="101">
        <v>1997</v>
      </c>
      <c r="B17" s="102"/>
      <c r="C17" s="159">
        <f>INDEX('Price indices'!C:C, MATCH('Indexation rate'!$B$7,'Price indices'!A:A,0))/INDEX('Price indices'!C:C,MATCH('Indexation rate'!$A17,'Price indices'!A:A,0))*100</f>
        <v>207.30253353204176</v>
      </c>
      <c r="D17" s="159" t="str">
        <f>IFERROR(INDEX('Price indices'!D:D,MATCH('Indexation rate'!$B$7,'Price indices'!A:A,0))/INDEX('Price indices'!D:D,MATCH('Indexation rate'!$A17,'Price indices'!A:A,0)),"")</f>
        <v/>
      </c>
      <c r="E17" s="159"/>
    </row>
    <row r="18" spans="1:5" x14ac:dyDescent="0.4">
      <c r="A18" s="101">
        <v>1998</v>
      </c>
      <c r="B18" s="102"/>
      <c r="C18" s="159">
        <f>INDEX('Price indices'!C:C, MATCH('Indexation rate'!$B$7,'Price indices'!A:A,0))/INDEX('Price indices'!C:C,MATCH('Indexation rate'!$A18,'Price indices'!A:A,0))*100</f>
        <v>205.16224188790559</v>
      </c>
      <c r="D18" s="159">
        <f>IFERROR(INDEX('Price indices'!D:D,MATCH('Indexation rate'!$B$7,'Price indices'!A:A,0))/INDEX('Price indices'!D:D,MATCH('Indexation rate'!$A18,'Price indices'!A:A,0)),"")*100</f>
        <v>220.52785923753663</v>
      </c>
      <c r="E18" s="159" t="str">
        <f>IFERROR(INDEX('Price indices'!E:E,MATCH('Indexation rate'!$B$7,'Price indices'!A:A,0))/INDEX('Price indices'!E:E,MATCH('Indexation rate'!$A18,'Price indices'!A:A,0)),"")</f>
        <v/>
      </c>
    </row>
    <row r="19" spans="1:5" x14ac:dyDescent="0.4">
      <c r="A19" s="101">
        <v>1999</v>
      </c>
      <c r="B19" s="102"/>
      <c r="C19" s="159">
        <f>INDEX('Price indices'!C:C, MATCH('Indexation rate'!$B$7,'Price indices'!A:A,0))/INDEX('Price indices'!C:C,MATCH('Indexation rate'!$A19,'Price indices'!A:A,0))*100</f>
        <v>202.4745269286754</v>
      </c>
      <c r="D19" s="159">
        <f>IFERROR(INDEX('Price indices'!D:D,MATCH('Indexation rate'!$B$7,'Price indices'!A:A,0))/INDEX('Price indices'!D:D,MATCH('Indexation rate'!$A19,'Price indices'!A:A,0)),"")*100</f>
        <v>213.03116147308785</v>
      </c>
      <c r="E19" s="159" t="str">
        <f>IFERROR(INDEX('Price indices'!E:E,MATCH('Indexation rate'!$B$7,'Price indices'!A:A,0))/INDEX('Price indices'!E:E,MATCH('Indexation rate'!$A19,'Price indices'!A:A,0)),"")</f>
        <v/>
      </c>
    </row>
    <row r="20" spans="1:5" x14ac:dyDescent="0.4">
      <c r="A20" s="103">
        <v>2000</v>
      </c>
      <c r="B20" s="102"/>
      <c r="C20" s="159">
        <f>INDEX('Price indices'!C:C, MATCH('Indexation rate'!$B$7,'Price indices'!A:A,0))/INDEX('Price indices'!C:C,MATCH('Indexation rate'!$A20,'Price indices'!A:A,0))*100</f>
        <v>196.19181946403384</v>
      </c>
      <c r="D20" s="159">
        <f>IFERROR(INDEX('Price indices'!D:D,MATCH('Indexation rate'!$B$7,'Price indices'!A:A,0))/INDEX('Price indices'!D:D,MATCH('Indexation rate'!$A20,'Price indices'!A:A,0)),"")*100</f>
        <v>206.87757909215958</v>
      </c>
      <c r="E20" s="159" t="str">
        <f>IFERROR(INDEX('Price indices'!E:E,MATCH('Indexation rate'!$B$7,'Price indices'!A:A,0))/INDEX('Price indices'!E:E,MATCH('Indexation rate'!$A20,'Price indices'!A:A,0)),"")</f>
        <v/>
      </c>
    </row>
    <row r="21" spans="1:5" x14ac:dyDescent="0.4">
      <c r="A21" s="103">
        <v>2001</v>
      </c>
      <c r="B21" s="102"/>
      <c r="C21" s="159">
        <f>INDEX('Price indices'!C:C, MATCH('Indexation rate'!$B$7,'Price indices'!A:A,0))/INDEX('Price indices'!C:C,MATCH('Indexation rate'!$A21,'Price indices'!A:A,0))*100</f>
        <v>184.48275862068962</v>
      </c>
      <c r="D21" s="159">
        <f>IFERROR(INDEX('Price indices'!D:D,MATCH('Indexation rate'!$B$7,'Price indices'!A:A,0))/INDEX('Price indices'!D:D,MATCH('Indexation rate'!$A21,'Price indices'!A:A,0)),"")*100</f>
        <v>199.20529801324506</v>
      </c>
      <c r="E21" s="159" t="str">
        <f>IFERROR(INDEX('Price indices'!E:E,MATCH('Indexation rate'!$B$7,'Price indices'!A:A,0))/INDEX('Price indices'!E:E,MATCH('Indexation rate'!$A21,'Price indices'!A:A,0)),"")</f>
        <v/>
      </c>
    </row>
    <row r="22" spans="1:5" x14ac:dyDescent="0.4">
      <c r="A22" s="103">
        <v>2002</v>
      </c>
      <c r="B22" s="102"/>
      <c r="C22" s="159">
        <f>INDEX('Price indices'!C:C, MATCH('Indexation rate'!$B$7,'Price indices'!A:A,0))/INDEX('Price indices'!C:C,MATCH('Indexation rate'!$A22,'Price indices'!A:A,0))*100</f>
        <v>179.48387096774192</v>
      </c>
      <c r="D22" s="159">
        <f>IFERROR(INDEX('Price indices'!D:D,MATCH('Indexation rate'!$B$7,'Price indices'!A:A,0))/INDEX('Price indices'!D:D,MATCH('Indexation rate'!$A22,'Price indices'!A:A,0)),"")*100</f>
        <v>193.31619537275066</v>
      </c>
      <c r="E22" s="159" t="str">
        <f>IFERROR(INDEX('Price indices'!E:E,MATCH('Indexation rate'!$B$7,'Price indices'!A:A,0))/INDEX('Price indices'!E:E,MATCH('Indexation rate'!$A22,'Price indices'!A:A,0)),"")</f>
        <v/>
      </c>
    </row>
    <row r="23" spans="1:5" x14ac:dyDescent="0.4">
      <c r="A23" s="103">
        <v>2003</v>
      </c>
      <c r="B23" s="102"/>
      <c r="C23" s="159">
        <f>INDEX('Price indices'!C:C, MATCH('Indexation rate'!$B$7,'Price indices'!A:A,0))/INDEX('Price indices'!C:C,MATCH('Indexation rate'!$A23,'Price indices'!A:A,0))*100</f>
        <v>175.1889168765743</v>
      </c>
      <c r="D23" s="159">
        <f>IFERROR(INDEX('Price indices'!D:D,MATCH('Indexation rate'!$B$7,'Price indices'!A:A,0))/INDEX('Price indices'!D:D,MATCH('Indexation rate'!$A23,'Price indices'!A:A,0)),"")*100</f>
        <v>186.13861386138615</v>
      </c>
      <c r="E23" s="159" t="str">
        <f>IFERROR(INDEX('Price indices'!E:E,MATCH('Indexation rate'!$B$7,'Price indices'!A:A,0))/INDEX('Price indices'!E:E,MATCH('Indexation rate'!$A23,'Price indices'!A:A,0)),"")</f>
        <v/>
      </c>
    </row>
    <row r="24" spans="1:5" x14ac:dyDescent="0.4">
      <c r="A24" s="103">
        <v>2004</v>
      </c>
      <c r="B24" s="102"/>
      <c r="C24" s="159">
        <f>INDEX('Price indices'!C:C, MATCH('Indexation rate'!$B$7,'Price indices'!A:A,0))/INDEX('Price indices'!C:C,MATCH('Indexation rate'!$A24,'Price indices'!A:A,0))*100</f>
        <v>171.30541871921181</v>
      </c>
      <c r="D24" s="159">
        <f>IFERROR(INDEX('Price indices'!D:D,MATCH('Indexation rate'!$B$7,'Price indices'!A:A,0))/INDEX('Price indices'!D:D,MATCH('Indexation rate'!$A24,'Price indices'!A:A,0)),"")*100</f>
        <v>179.47494033412889</v>
      </c>
      <c r="E24" s="159" t="str">
        <f>IFERROR(INDEX('Price indices'!E:E,MATCH('Indexation rate'!$B$7,'Price indices'!A:A,0))/INDEX('Price indices'!E:E,MATCH('Indexation rate'!$A24,'Price indices'!A:A,0)),"")</f>
        <v/>
      </c>
    </row>
    <row r="25" spans="1:5" x14ac:dyDescent="0.4">
      <c r="A25" s="103">
        <v>2005</v>
      </c>
      <c r="B25" s="102"/>
      <c r="C25" s="159">
        <f>INDEX('Price indices'!C:C, MATCH('Indexation rate'!$B$7,'Price indices'!A:A,0))/INDEX('Price indices'!C:C,MATCH('Indexation rate'!$A25,'Price indices'!A:A,0))*100</f>
        <v>167.18749999999997</v>
      </c>
      <c r="D25" s="159">
        <f>IFERROR(INDEX('Price indices'!D:D,MATCH('Indexation rate'!$B$7,'Price indices'!A:A,0))/INDEX('Price indices'!D:D,MATCH('Indexation rate'!$A25,'Price indices'!A:A,0)),"")*100</f>
        <v>172.67508610792194</v>
      </c>
      <c r="E25" s="159" t="str">
        <f>IFERROR(INDEX('Price indices'!E:E,MATCH('Indexation rate'!$B$7,'Price indices'!A:A,0))/INDEX('Price indices'!E:E,MATCH('Indexation rate'!$A25,'Price indices'!A:A,0)),"")</f>
        <v/>
      </c>
    </row>
    <row r="26" spans="1:5" x14ac:dyDescent="0.4">
      <c r="A26" s="103">
        <v>2006</v>
      </c>
      <c r="B26" s="102"/>
      <c r="C26" s="159">
        <f>INDEX('Price indices'!C:C, MATCH('Indexation rate'!$B$7,'Price indices'!A:A,0))/INDEX('Price indices'!C:C,MATCH('Indexation rate'!$A26,'Price indices'!A:A,0))*100</f>
        <v>160.99537037037035</v>
      </c>
      <c r="D26" s="159">
        <f>IFERROR(INDEX('Price indices'!D:D,MATCH('Indexation rate'!$B$7,'Price indices'!A:A,0))/INDEX('Price indices'!D:D,MATCH('Indexation rate'!$A26,'Price indices'!A:A,0)),"")*100</f>
        <v>166.18784530386742</v>
      </c>
      <c r="E26" s="159" t="str">
        <f>IFERROR(INDEX('Price indices'!E:E,MATCH('Indexation rate'!$B$7,'Price indices'!A:A,0))/INDEX('Price indices'!E:E,MATCH('Indexation rate'!$A26,'Price indices'!A:A,0)),"")</f>
        <v/>
      </c>
    </row>
    <row r="27" spans="1:5" x14ac:dyDescent="0.4">
      <c r="A27" s="103">
        <v>2007</v>
      </c>
      <c r="B27" s="102"/>
      <c r="C27" s="159">
        <f>INDEX('Price indices'!C:C, MATCH('Indexation rate'!$B$7,'Price indices'!A:A,0))/INDEX('Price indices'!C:C,MATCH('Indexation rate'!$A27,'Price indices'!A:A,0))*100</f>
        <v>158.2480091012514</v>
      </c>
      <c r="D27" s="159">
        <f>IFERROR(INDEX('Price indices'!D:D,MATCH('Indexation rate'!$B$7,'Price indices'!A:A,0))/INDEX('Price indices'!D:D,MATCH('Indexation rate'!$A27,'Price indices'!A:A,0)),"")*100</f>
        <v>160.17039403620871</v>
      </c>
      <c r="E27" s="159" t="str">
        <f>IFERROR(INDEX('Price indices'!E:E,MATCH('Indexation rate'!$B$7,'Price indices'!A:A,0))/INDEX('Price indices'!E:E,MATCH('Indexation rate'!$A27,'Price indices'!A:A,0)),"")</f>
        <v/>
      </c>
    </row>
    <row r="28" spans="1:5" x14ac:dyDescent="0.4">
      <c r="A28" s="103">
        <v>2008</v>
      </c>
      <c r="B28" s="102"/>
      <c r="C28" s="159">
        <f>INDEX('Price indices'!C:C, MATCH('Indexation rate'!$B$7,'Price indices'!A:A,0))/INDEX('Price indices'!C:C,MATCH('Indexation rate'!$A28,'Price indices'!A:A,0))*100</f>
        <v>151.69029443838602</v>
      </c>
      <c r="D28" s="159">
        <f>IFERROR(INDEX('Price indices'!D:D,MATCH('Indexation rate'!$B$7,'Price indices'!A:A,0))/INDEX('Price indices'!D:D,MATCH('Indexation rate'!$A28,'Price indices'!A:A,0)),"")*100</f>
        <v>154.09836065573771</v>
      </c>
      <c r="E28" s="159" t="str">
        <f>IFERROR(INDEX('Price indices'!E:E,MATCH('Indexation rate'!$B$7,'Price indices'!A:A,0))/INDEX('Price indices'!E:E,MATCH('Indexation rate'!$A28,'Price indices'!A:A,0)),"")</f>
        <v/>
      </c>
    </row>
    <row r="29" spans="1:5" x14ac:dyDescent="0.4">
      <c r="A29" s="103">
        <v>2009</v>
      </c>
      <c r="B29" s="102"/>
      <c r="C29" s="159">
        <f>INDEX('Price indices'!C:C, MATCH('Indexation rate'!$B$7,'Price indices'!A:A,0))/INDEX('Price indices'!C:C,MATCH('Indexation rate'!$A29,'Price indices'!A:A,0))*100</f>
        <v>149.73089343379976</v>
      </c>
      <c r="D29" s="159">
        <f>IFERROR(INDEX('Price indices'!D:D,MATCH('Indexation rate'!$B$7,'Price indices'!A:A,0))/INDEX('Price indices'!D:D,MATCH('Indexation rate'!$A29,'Price indices'!A:A,0)),"")*100</f>
        <v>148.61660079051384</v>
      </c>
      <c r="E29" s="159" t="str">
        <f>IFERROR(INDEX('Price indices'!E:E,MATCH('Indexation rate'!$B$7,'Price indices'!A:A,0))/INDEX('Price indices'!E:E,MATCH('Indexation rate'!$A29,'Price indices'!A:A,0)),"")</f>
        <v/>
      </c>
    </row>
    <row r="30" spans="1:5" x14ac:dyDescent="0.4">
      <c r="A30" s="103">
        <v>2010</v>
      </c>
      <c r="B30" s="102"/>
      <c r="C30" s="159">
        <f>INDEX('Price indices'!C:C, MATCH('Indexation rate'!$B$7,'Price indices'!A:A,0))/INDEX('Price indices'!C:C,MATCH('Indexation rate'!$A30,'Price indices'!A:A,0))*100</f>
        <v>145.5020920502092</v>
      </c>
      <c r="D30" s="159">
        <f>IFERROR(INDEX('Price indices'!D:D,MATCH('Indexation rate'!$B$7,'Price indices'!A:A,0))/INDEX('Price indices'!D:D,MATCH('Indexation rate'!$A30,'Price indices'!A:A,0)),"")*100</f>
        <v>144.33781190019195</v>
      </c>
      <c r="E30" s="159" t="str">
        <f>IFERROR(INDEX('Price indices'!E:E,MATCH('Indexation rate'!$B$7,'Price indices'!A:A,0))/INDEX('Price indices'!E:E,MATCH('Indexation rate'!$A30,'Price indices'!A:A,0)),"")</f>
        <v/>
      </c>
    </row>
    <row r="31" spans="1:5" x14ac:dyDescent="0.4">
      <c r="A31" s="103">
        <v>2011</v>
      </c>
      <c r="B31" s="102"/>
      <c r="C31" s="159">
        <f>INDEX('Price indices'!C:C, MATCH('Indexation rate'!$B$7,'Price indices'!A:A,0))/INDEX('Price indices'!C:C,MATCH('Indexation rate'!$A31,'Price indices'!A:A,0))*100</f>
        <v>140.22177419354838</v>
      </c>
      <c r="D31" s="159">
        <f>IFERROR(INDEX('Price indices'!D:D,MATCH('Indexation rate'!$B$7,'Price indices'!A:A,0))/INDEX('Price indices'!D:D,MATCH('Indexation rate'!$A31,'Price indices'!A:A,0)),"")*100</f>
        <v>139.0018484288355</v>
      </c>
      <c r="E31" s="159" t="str">
        <f>IFERROR(INDEX('Price indices'!E:E,MATCH('Indexation rate'!$B$7,'Price indices'!A:A,0))/INDEX('Price indices'!E:E,MATCH('Indexation rate'!$A31,'Price indices'!A:A,0)),"")</f>
        <v/>
      </c>
    </row>
    <row r="32" spans="1:5" x14ac:dyDescent="0.4">
      <c r="A32" s="103">
        <v>2012</v>
      </c>
      <c r="B32" s="102"/>
      <c r="C32" s="159">
        <f>INDEX('Price indices'!C:C, MATCH('Indexation rate'!$B$7,'Price indices'!A:A,0))/INDEX('Price indices'!C:C,MATCH('Indexation rate'!$A32,'Price indices'!A:A,0))*100</f>
        <v>138.40796019900498</v>
      </c>
      <c r="D32" s="159">
        <f>IFERROR(INDEX('Price indices'!D:D,MATCH('Indexation rate'!$B$7,'Price indices'!A:A,0))/INDEX('Price indices'!D:D,MATCH('Indexation rate'!$A32,'Price indices'!A:A,0)),"")*100</f>
        <v>134.28571428571431</v>
      </c>
      <c r="E32" s="159">
        <f>IFERROR(INDEX('Price indices'!E:E,MATCH('Indexation rate'!$B$7,'Price indices'!A:A,0))/INDEX('Price indices'!E:E,MATCH('Indexation rate'!$A32,'Price indices'!A:A,0)),"")*100</f>
        <v>127.46693794506612</v>
      </c>
    </row>
    <row r="33" spans="1:5" x14ac:dyDescent="0.4">
      <c r="A33" s="103">
        <v>2013</v>
      </c>
      <c r="B33" s="102"/>
      <c r="C33" s="159">
        <f>INDEX('Price indices'!C:C, MATCH('Indexation rate'!$B$7,'Price indices'!A:A,0))/INDEX('Price indices'!C:C,MATCH('Indexation rate'!$A33,'Price indices'!A:A,0))*100</f>
        <v>134.91755577109603</v>
      </c>
      <c r="D33" s="159">
        <f>IFERROR(INDEX('Price indices'!D:D,MATCH('Indexation rate'!$B$7,'Price indices'!A:A,0))/INDEX('Price indices'!D:D,MATCH('Indexation rate'!$A33,'Price indices'!A:A,0)),"")*100</f>
        <v>130.66898349261513</v>
      </c>
      <c r="E33" s="159">
        <f>IFERROR(INDEX('Price indices'!E:E,MATCH('Indexation rate'!$B$7,'Price indices'!A:A,0))/INDEX('Price indices'!E:E,MATCH('Indexation rate'!$A33,'Price indices'!A:A,0)),"")*100</f>
        <v>124.18235877106045</v>
      </c>
    </row>
    <row r="34" spans="1:5" x14ac:dyDescent="0.4">
      <c r="A34" s="103">
        <v>2014</v>
      </c>
      <c r="B34" s="102"/>
      <c r="C34" s="159">
        <f>INDEX('Price indices'!C:C, MATCH('Indexation rate'!$B$7,'Price indices'!A:A,0))/INDEX('Price indices'!C:C,MATCH('Indexation rate'!$A34,'Price indices'!A:A,0))*100</f>
        <v>131.22641509433961</v>
      </c>
      <c r="D34" s="159">
        <f>IFERROR(INDEX('Price indices'!D:D,MATCH('Indexation rate'!$B$7,'Price indices'!A:A,0))/INDEX('Price indices'!D:D,MATCH('Indexation rate'!$A34,'Price indices'!A:A,0)),"")*100</f>
        <v>127.45762711864408</v>
      </c>
      <c r="E34" s="159">
        <f>IFERROR(INDEX('Price indices'!E:E,MATCH('Indexation rate'!$B$7,'Price indices'!A:A,0))/INDEX('Price indices'!E:E,MATCH('Indexation rate'!$A34,'Price indices'!A:A,0)),"")*100</f>
        <v>122.84313725490196</v>
      </c>
    </row>
    <row r="35" spans="1:5" x14ac:dyDescent="0.4">
      <c r="A35" s="103">
        <v>2015</v>
      </c>
      <c r="B35" s="102"/>
      <c r="C35" s="159">
        <f>INDEX('Price indices'!C:C, MATCH('Indexation rate'!$B$7,'Price indices'!A:A,0))/INDEX('Price indices'!C:C,MATCH('Indexation rate'!$A35,'Price indices'!A:A,0))*100</f>
        <v>128.43951985226224</v>
      </c>
      <c r="D35" s="159">
        <f>IFERROR(INDEX('Price indices'!D:D,MATCH('Indexation rate'!$B$7,'Price indices'!A:A,0))/INDEX('Price indices'!D:D,MATCH('Indexation rate'!$A35,'Price indices'!A:A,0)),"")*100</f>
        <v>124.81327800829875</v>
      </c>
      <c r="E35" s="159">
        <f>IFERROR(INDEX('Price indices'!E:E,MATCH('Indexation rate'!$B$7,'Price indices'!A:A,0))/INDEX('Price indices'!E:E,MATCH('Indexation rate'!$A35,'Price indices'!A:A,0)),"")*100</f>
        <v>120.13422818791946</v>
      </c>
    </row>
    <row r="36" spans="1:5" x14ac:dyDescent="0.4">
      <c r="A36" s="103">
        <v>2016</v>
      </c>
      <c r="B36" s="102"/>
      <c r="C36" s="159">
        <f>INDEX('Price indices'!C:C, MATCH('Indexation rate'!$B$7,'Price indices'!A:A,0))/INDEX('Price indices'!C:C,MATCH('Indexation rate'!$A36,'Price indices'!A:A,0))*100</f>
        <v>127.2644098810613</v>
      </c>
      <c r="D36" s="159">
        <f>IFERROR(INDEX('Price indices'!D:D,MATCH('Indexation rate'!$B$7,'Price indices'!A:A,0))/INDEX('Price indices'!D:D,MATCH('Indexation rate'!$A36,'Price indices'!A:A,0)),"")*100</f>
        <v>122.17709179528839</v>
      </c>
      <c r="E36" s="159">
        <f>IFERROR(INDEX('Price indices'!E:E,MATCH('Indexation rate'!$B$7,'Price indices'!A:A,0))/INDEX('Price indices'!E:E,MATCH('Indexation rate'!$A36,'Price indices'!A:A,0)),"")*100</f>
        <v>118.99335232668567</v>
      </c>
    </row>
    <row r="37" spans="1:5" x14ac:dyDescent="0.4">
      <c r="A37" s="103">
        <v>2017</v>
      </c>
      <c r="B37" s="102"/>
      <c r="C37" s="159">
        <f>INDEX('Price indices'!C:C, MATCH('Indexation rate'!$B$7,'Price indices'!A:A,0))/INDEX('Price indices'!C:C,MATCH('Indexation rate'!$A37,'Price indices'!A:A,0))*100</f>
        <v>124.5299910474485</v>
      </c>
      <c r="D37" s="159">
        <f>IFERROR(INDEX('Price indices'!D:D,MATCH('Indexation rate'!$B$7,'Price indices'!A:A,0))/INDEX('Price indices'!D:D,MATCH('Indexation rate'!$A37,'Price indices'!A:A,0)),"")*100</f>
        <v>119.74522292993632</v>
      </c>
      <c r="E37" s="159">
        <f>IFERROR(INDEX('Price indices'!E:E,MATCH('Indexation rate'!$B$7,'Price indices'!A:A,0))/INDEX('Price indices'!E:E,MATCH('Indexation rate'!$A37,'Price indices'!A:A,0)),"")*100</f>
        <v>117.984934086629</v>
      </c>
    </row>
    <row r="38" spans="1:5" x14ac:dyDescent="0.4">
      <c r="A38" s="103">
        <v>2018</v>
      </c>
      <c r="B38" s="102"/>
      <c r="C38" s="159">
        <f>INDEX('Price indices'!C:C, MATCH('Indexation rate'!$B$7,'Price indices'!A:A,0))/INDEX('Price indices'!C:C,MATCH('Indexation rate'!$A38,'Price indices'!A:A,0))*100</f>
        <v>122.01754385964911</v>
      </c>
      <c r="D38" s="159">
        <f>IFERROR(INDEX('Price indices'!D:D,MATCH('Indexation rate'!$B$7,'Price indices'!A:A,0))/INDEX('Price indices'!D:D,MATCH('Indexation rate'!$A38,'Price indices'!A:A,0)),"")*100</f>
        <v>117.22525331254872</v>
      </c>
      <c r="E38" s="159">
        <f>IFERROR(INDEX('Price indices'!E:E,MATCH('Indexation rate'!$B$7,'Price indices'!A:A,0))/INDEX('Price indices'!E:E,MATCH('Indexation rate'!$A38,'Price indices'!A:A,0)),"")*100</f>
        <v>116.88432835820895</v>
      </c>
    </row>
    <row r="39" spans="1:5" x14ac:dyDescent="0.4">
      <c r="A39" s="103">
        <v>2019</v>
      </c>
      <c r="B39" s="102"/>
      <c r="C39" s="159">
        <f>INDEX('Price indices'!C:C, MATCH('Indexation rate'!$B$7,'Price indices'!A:A,0))/INDEX('Price indices'!C:C,MATCH('Indexation rate'!$A39,'Price indices'!A:A,0))*100</f>
        <v>120.01725625539257</v>
      </c>
      <c r="D39" s="159">
        <f>IFERROR(INDEX('Price indices'!D:D,MATCH('Indexation rate'!$B$7,'Price indices'!A:A,0))/INDEX('Price indices'!D:D,MATCH('Indexation rate'!$A39,'Price indices'!A:A,0)),"")*100</f>
        <v>114.54683929931456</v>
      </c>
      <c r="E39" s="159">
        <f>IFERROR(INDEX('Price indices'!E:E,MATCH('Indexation rate'!$B$7,'Price indices'!A:A,0))/INDEX('Price indices'!E:E,MATCH('Indexation rate'!$A39,'Price indices'!A:A,0)),"")*100</f>
        <v>114.8487626031164</v>
      </c>
    </row>
    <row r="40" spans="1:5" x14ac:dyDescent="0.4">
      <c r="A40" s="103">
        <v>2020</v>
      </c>
      <c r="B40" s="102"/>
      <c r="C40" s="159">
        <f>INDEX('Price indices'!C:C, MATCH('Indexation rate'!$B$7,'Price indices'!A:A,0))/INDEX('Price indices'!C:C,MATCH('Indexation rate'!$A40,'Price indices'!A:A,0))*100</f>
        <v>121.27288578901481</v>
      </c>
      <c r="D40" s="159">
        <f>IFERROR(INDEX('Price indices'!D:D,MATCH('Indexation rate'!$B$7,'Price indices'!A:A,0))/INDEX('Price indices'!D:D,MATCH('Indexation rate'!$A40,'Price indices'!A:A,0)),"")*100</f>
        <v>112.57485029940119</v>
      </c>
      <c r="E40" s="159">
        <f>IFERROR(INDEX('Price indices'!E:E,MATCH('Indexation rate'!$B$7,'Price indices'!A:A,0))/INDEX('Price indices'!E:E,MATCH('Indexation rate'!$A40,'Price indices'!A:A,0)),"")*100</f>
        <v>112.67985611510791</v>
      </c>
    </row>
    <row r="41" spans="1:5" x14ac:dyDescent="0.4">
      <c r="A41" s="103">
        <v>2021</v>
      </c>
      <c r="B41" s="102"/>
      <c r="C41" s="159">
        <f>INDEX('Price indices'!C:C, MATCH('Indexation rate'!$B$7,'Price indices'!A:A,0))/INDEX('Price indices'!C:C,MATCH('Indexation rate'!$A41,'Price indices'!A:A,0))*100</f>
        <v>116.49916247906195</v>
      </c>
      <c r="D41" s="159">
        <f>IFERROR(INDEX('Price indices'!D:D,MATCH('Indexation rate'!$B$7,'Price indices'!A:A,0))/INDEX('Price indices'!D:D,MATCH('Indexation rate'!$A41,'Price indices'!A:A,0)),"")*100</f>
        <v>110.58823529411765</v>
      </c>
      <c r="E41" s="159">
        <f>IFERROR(INDEX('Price indices'!E:E,MATCH('Indexation rate'!$B$7,'Price indices'!A:A,0))/INDEX('Price indices'!E:E,MATCH('Indexation rate'!$A41,'Price indices'!A:A,0)),"")*100</f>
        <v>110.98317094774134</v>
      </c>
    </row>
    <row r="42" spans="1:5" x14ac:dyDescent="0.4">
      <c r="A42" s="103">
        <v>2022</v>
      </c>
      <c r="B42" s="102"/>
      <c r="C42" s="159">
        <f>INDEX('Price indices'!C:C, MATCH('Indexation rate'!$B$7,'Price indices'!A:A,0))/INDEX('Price indices'!C:C,MATCH('Indexation rate'!$A42,'Price indices'!A:A,0))*100</f>
        <v>110.66030230708034</v>
      </c>
      <c r="D42" s="159">
        <f>IFERROR(INDEX('Price indices'!D:D,MATCH('Indexation rate'!$B$7,'Price indices'!A:A,0))/INDEX('Price indices'!D:D,MATCH('Indexation rate'!$A42,'Price indices'!A:A,0)),"")*100</f>
        <v>107.73638968481376</v>
      </c>
      <c r="E42" s="159">
        <f>IFERROR(INDEX('Price indices'!E:E,MATCH('Indexation rate'!$B$7,'Price indices'!A:A,0))/INDEX('Price indices'!E:E,MATCH('Indexation rate'!$A42,'Price indices'!A:A,0)),"")*100</f>
        <v>108.67302688638334</v>
      </c>
    </row>
    <row r="43" spans="1:5" x14ac:dyDescent="0.4">
      <c r="A43" s="103">
        <v>2023</v>
      </c>
      <c r="B43" s="104"/>
      <c r="C43" s="159">
        <f>INDEX('Price indices'!C:C, MATCH('Indexation rate'!$B$7,'Price indices'!A:A,0))/INDEX('Price indices'!C:C,MATCH('Indexation rate'!$A43,'Price indices'!A:A,0))*100</f>
        <v>103.80597014925372</v>
      </c>
      <c r="D43" s="159">
        <f>IFERROR(INDEX('Price indices'!D:D,MATCH('Indexation rate'!$B$7,'Price indices'!A:A,0))/INDEX('Price indices'!D:D,MATCH('Indexation rate'!$A43,'Price indices'!A:A,0)),"")*100</f>
        <v>104.15512465373962</v>
      </c>
      <c r="E43" s="159">
        <f>IFERROR(INDEX('Price indices'!E:E,MATCH('Indexation rate'!$B$7,'Price indices'!A:A,0))/INDEX('Price indices'!E:E,MATCH('Indexation rate'!$A43,'Price indices'!A:A,0)),"")*100</f>
        <v>104.94137353433834</v>
      </c>
    </row>
    <row r="44" spans="1:5" x14ac:dyDescent="0.4">
      <c r="A44" s="157">
        <v>2024</v>
      </c>
      <c r="B44" s="158"/>
      <c r="C44" s="160">
        <f>INDEX('Price indices'!C:C, MATCH('Indexation rate'!$B$7,'Price indices'!A:A,0))/INDEX('Price indices'!C:C,MATCH('Indexation rate'!$A44,'Price indices'!A:A,0))*100</f>
        <v>100</v>
      </c>
      <c r="D44" s="160">
        <f>IFERROR(INDEX('Price indices'!D:D,MATCH('Indexation rate'!$B$7,'Price indices'!A:A,0))/INDEX('Price indices'!D:D,MATCH('Indexation rate'!$A44,'Price indices'!A:A,0)),"")*100</f>
        <v>100</v>
      </c>
      <c r="E44" s="160">
        <f>IFERROR(INDEX('Price indices'!E:E,MATCH('Indexation rate'!$B$7,'Price indices'!A:A,0))/INDEX('Price indices'!E:E,MATCH('Indexation rate'!$A44,'Price indices'!A:A,0)),"")*100</f>
        <v>100</v>
      </c>
    </row>
    <row r="45" spans="1:5" x14ac:dyDescent="0.4">
      <c r="A45" s="157">
        <v>2025</v>
      </c>
      <c r="B45" s="158"/>
      <c r="C45" s="160">
        <f>INDEX('Price indices'!C:C, MATCH('Indexation rate'!$B$7,'Price indices'!A:A,0))/INDEX('Price indices'!C:C,MATCH('Indexation rate'!$A45,'Price indices'!A:A,0))*100</f>
        <v>97.13876967095851</v>
      </c>
      <c r="D45" s="160">
        <f>IFERROR(INDEX('Price indices'!D:D,MATCH('Indexation rate'!$B$7,'Price indices'!A:A,0))/INDEX('Price indices'!D:D,MATCH('Indexation rate'!$A45,'Price indices'!A:A,0)),"")*100</f>
        <v>96.517739816031551</v>
      </c>
      <c r="E45" s="160">
        <f>IFERROR(INDEX('Price indices'!E:E,MATCH('Indexation rate'!$B$7,'Price indices'!A:A,0))/INDEX('Price indices'!E:E,MATCH('Indexation rate'!$A45,'Price indices'!A:A,0)),"")*100</f>
        <v>95.274980635166543</v>
      </c>
    </row>
    <row r="46" spans="1:5" x14ac:dyDescent="0.4">
      <c r="B46" s="105"/>
      <c r="C46" s="105"/>
      <c r="D46" s="105"/>
      <c r="E46" s="105"/>
    </row>
    <row r="47" spans="1:5" x14ac:dyDescent="0.4">
      <c r="B47" s="105"/>
      <c r="C47" s="105"/>
      <c r="D47" s="105"/>
      <c r="E47" s="105"/>
    </row>
    <row r="48" spans="1:5" x14ac:dyDescent="0.4"/>
    <row r="49" s="91" customFormat="1" x14ac:dyDescent="0.4"/>
    <row r="50" s="91" customFormat="1" x14ac:dyDescent="0.4"/>
    <row r="51" s="91" customFormat="1" x14ac:dyDescent="0.4"/>
    <row r="52" s="91" customFormat="1" x14ac:dyDescent="0.4"/>
    <row r="53" s="91" customFormat="1" x14ac:dyDescent="0.4"/>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88"/>
  <sheetViews>
    <sheetView showGridLines="0" zoomScaleNormal="100" workbookViewId="0">
      <selection activeCell="A2" sqref="A2"/>
    </sheetView>
  </sheetViews>
  <sheetFormatPr defaultColWidth="0" defaultRowHeight="17.399999999999999" zeroHeight="1" x14ac:dyDescent="0.4"/>
  <cols>
    <col min="1" max="1" width="11.5546875" style="106" customWidth="1"/>
    <col min="2" max="2" width="26.5546875" style="96" customWidth="1"/>
    <col min="3" max="3" width="24" style="96" customWidth="1"/>
    <col min="4" max="6" width="29" style="96" customWidth="1"/>
    <col min="7" max="7" width="16.88671875" style="96" customWidth="1"/>
    <col min="8" max="13" width="0" style="95" hidden="1" customWidth="1"/>
    <col min="14" max="21" width="0" style="96" hidden="1" customWidth="1"/>
    <col min="22" max="16384" width="9.44140625" style="96" hidden="1"/>
  </cols>
  <sheetData>
    <row r="1" spans="1:21" x14ac:dyDescent="0.4"/>
    <row r="2" spans="1:21" ht="21" customHeight="1" x14ac:dyDescent="0.4">
      <c r="A2" s="92" t="s">
        <v>680</v>
      </c>
      <c r="B2" s="93"/>
      <c r="C2" s="93"/>
      <c r="D2" s="94"/>
      <c r="E2" s="94"/>
      <c r="F2" s="94"/>
      <c r="G2" s="94"/>
      <c r="H2" s="94"/>
      <c r="L2" s="96"/>
      <c r="M2" s="96"/>
    </row>
    <row r="3" spans="1:21" ht="18.600000000000001" customHeight="1" x14ac:dyDescent="0.4">
      <c r="A3" s="97" t="s">
        <v>681</v>
      </c>
    </row>
    <row r="4" spans="1:21" x14ac:dyDescent="0.4">
      <c r="A4" s="97"/>
    </row>
    <row r="5" spans="1:21" ht="17.100000000000001" customHeight="1" x14ac:dyDescent="0.4">
      <c r="A5" s="107" t="s">
        <v>682</v>
      </c>
      <c r="B5" s="108"/>
      <c r="C5" s="108"/>
      <c r="D5" s="108"/>
      <c r="E5" s="108"/>
      <c r="F5" s="109"/>
      <c r="N5" s="95"/>
      <c r="O5" s="95"/>
      <c r="P5" s="95"/>
      <c r="Q5" s="95"/>
      <c r="R5" s="95"/>
      <c r="S5" s="95"/>
      <c r="T5" s="95"/>
      <c r="U5" s="95"/>
    </row>
    <row r="6" spans="1:21" ht="18" customHeight="1" x14ac:dyDescent="0.4">
      <c r="A6" s="110"/>
      <c r="B6" s="111"/>
      <c r="C6" s="112" t="s">
        <v>58</v>
      </c>
      <c r="D6" s="112" t="s">
        <v>85</v>
      </c>
      <c r="E6" s="112" t="s">
        <v>134</v>
      </c>
      <c r="F6" s="112"/>
    </row>
    <row r="7" spans="1:21" ht="16.350000000000001" customHeight="1" x14ac:dyDescent="0.4">
      <c r="A7" s="113" t="s">
        <v>682</v>
      </c>
      <c r="C7" s="114" t="s">
        <v>683</v>
      </c>
      <c r="D7" s="114" t="s">
        <v>683</v>
      </c>
      <c r="E7" s="114" t="s">
        <v>683</v>
      </c>
      <c r="F7" s="114"/>
    </row>
    <row r="8" spans="1:21" ht="16.350000000000001" customHeight="1" x14ac:dyDescent="0.4">
      <c r="A8" s="113" t="s">
        <v>684</v>
      </c>
      <c r="C8" s="114">
        <v>6401</v>
      </c>
      <c r="D8" s="114">
        <v>6345</v>
      </c>
      <c r="E8" s="114">
        <v>6427</v>
      </c>
      <c r="F8" s="114"/>
    </row>
    <row r="9" spans="1:21" ht="42" customHeight="1" x14ac:dyDescent="0.4">
      <c r="A9" s="113" t="s">
        <v>685</v>
      </c>
      <c r="C9" s="114" t="s">
        <v>686</v>
      </c>
      <c r="D9" s="114" t="s">
        <v>687</v>
      </c>
      <c r="E9" s="114" t="s">
        <v>688</v>
      </c>
      <c r="F9" s="114"/>
    </row>
    <row r="10" spans="1:21" ht="61.35" customHeight="1" x14ac:dyDescent="0.4">
      <c r="A10" s="113" t="s">
        <v>21</v>
      </c>
      <c r="C10" s="114" t="s">
        <v>689</v>
      </c>
      <c r="D10" s="114" t="s">
        <v>690</v>
      </c>
      <c r="E10" s="114" t="s">
        <v>691</v>
      </c>
      <c r="F10" s="114"/>
    </row>
    <row r="11" spans="1:21" ht="16.350000000000001" customHeight="1" x14ac:dyDescent="0.4">
      <c r="A11" s="113" t="s">
        <v>40</v>
      </c>
      <c r="C11" s="114" t="s">
        <v>692</v>
      </c>
      <c r="D11" s="114" t="s">
        <v>692</v>
      </c>
      <c r="E11" s="114" t="s">
        <v>692</v>
      </c>
      <c r="F11" s="114"/>
    </row>
    <row r="12" spans="1:21" ht="16.350000000000001" customHeight="1" x14ac:dyDescent="0.4">
      <c r="A12" s="113" t="s">
        <v>693</v>
      </c>
      <c r="C12" s="114" t="s">
        <v>694</v>
      </c>
      <c r="D12" s="114" t="s">
        <v>694</v>
      </c>
      <c r="E12" s="114" t="s">
        <v>694</v>
      </c>
      <c r="F12" s="114"/>
    </row>
    <row r="13" spans="1:21" ht="16.350000000000001" customHeight="1" x14ac:dyDescent="0.4">
      <c r="A13" s="113" t="s">
        <v>695</v>
      </c>
      <c r="C13" s="114" t="s">
        <v>696</v>
      </c>
      <c r="D13" s="114" t="s">
        <v>696</v>
      </c>
      <c r="E13" s="114" t="s">
        <v>696</v>
      </c>
      <c r="F13" s="114"/>
    </row>
    <row r="14" spans="1:21" ht="16.350000000000001" customHeight="1" x14ac:dyDescent="0.4">
      <c r="A14" s="113" t="s">
        <v>697</v>
      </c>
      <c r="C14" s="114" t="s">
        <v>698</v>
      </c>
      <c r="D14" s="114" t="s">
        <v>698</v>
      </c>
      <c r="E14" s="114" t="s">
        <v>698</v>
      </c>
      <c r="F14" s="114"/>
    </row>
    <row r="15" spans="1:21" ht="16.350000000000001" customHeight="1" x14ac:dyDescent="0.4">
      <c r="A15" s="113" t="s">
        <v>699</v>
      </c>
      <c r="C15" s="114">
        <v>3</v>
      </c>
      <c r="D15" s="115">
        <v>3</v>
      </c>
      <c r="E15" s="115">
        <v>3</v>
      </c>
      <c r="F15" s="115"/>
    </row>
    <row r="16" spans="1:21" ht="16.350000000000001" customHeight="1" x14ac:dyDescent="0.4">
      <c r="A16" s="113" t="s">
        <v>700</v>
      </c>
      <c r="C16" s="115" t="s">
        <v>701</v>
      </c>
      <c r="D16" s="115" t="s">
        <v>702</v>
      </c>
      <c r="E16" s="115" t="s">
        <v>703</v>
      </c>
      <c r="F16" s="115"/>
    </row>
    <row r="17" spans="1:21" ht="16.350000000000001" customHeight="1" x14ac:dyDescent="0.4">
      <c r="A17" s="113" t="s">
        <v>704</v>
      </c>
      <c r="C17" s="116">
        <v>45536</v>
      </c>
      <c r="D17" s="116">
        <v>45536</v>
      </c>
      <c r="E17" s="116">
        <v>45536</v>
      </c>
      <c r="F17" s="115"/>
    </row>
    <row r="18" spans="1:21" ht="16.350000000000001" customHeight="1" x14ac:dyDescent="0.4">
      <c r="A18" s="113" t="s">
        <v>705</v>
      </c>
      <c r="C18" s="114">
        <v>305</v>
      </c>
      <c r="D18" s="114">
        <v>109</v>
      </c>
      <c r="E18" s="114">
        <v>51</v>
      </c>
      <c r="F18" s="115"/>
    </row>
    <row r="19" spans="1:21" ht="16.350000000000001" customHeight="1" x14ac:dyDescent="0.4">
      <c r="A19" s="113" t="s">
        <v>706</v>
      </c>
      <c r="C19" s="114" t="s">
        <v>707</v>
      </c>
      <c r="D19" s="115" t="s">
        <v>708</v>
      </c>
      <c r="E19" s="115" t="s">
        <v>709</v>
      </c>
      <c r="F19" s="115"/>
    </row>
    <row r="20" spans="1:21" x14ac:dyDescent="0.4">
      <c r="A20" s="97"/>
    </row>
    <row r="21" spans="1:21" ht="17.100000000000001" customHeight="1" x14ac:dyDescent="0.4">
      <c r="A21" s="117" t="s">
        <v>710</v>
      </c>
      <c r="B21" s="109"/>
      <c r="C21" s="109"/>
      <c r="D21" s="109"/>
      <c r="E21" s="109"/>
      <c r="F21" s="109"/>
      <c r="N21" s="95"/>
      <c r="O21" s="95"/>
      <c r="P21" s="95"/>
      <c r="Q21" s="95"/>
      <c r="R21" s="95"/>
      <c r="S21" s="95"/>
      <c r="T21" s="95"/>
      <c r="U21" s="95"/>
    </row>
    <row r="22" spans="1:21" ht="17.100000000000001" customHeight="1" x14ac:dyDescent="0.4">
      <c r="A22" s="118" t="s">
        <v>711</v>
      </c>
      <c r="B22" s="118" t="s">
        <v>712</v>
      </c>
      <c r="C22" s="118" t="s">
        <v>58</v>
      </c>
      <c r="D22" s="118" t="s">
        <v>85</v>
      </c>
      <c r="E22" s="118" t="s">
        <v>134</v>
      </c>
      <c r="N22" s="95"/>
      <c r="O22" s="95"/>
      <c r="P22" s="95"/>
      <c r="Q22" s="95"/>
      <c r="R22" s="95"/>
      <c r="S22" s="95"/>
      <c r="T22" s="95"/>
      <c r="U22" s="95"/>
    </row>
    <row r="23" spans="1:21" ht="14.4" customHeight="1" x14ac:dyDescent="0.4">
      <c r="A23" s="119"/>
      <c r="B23" s="116">
        <v>32933</v>
      </c>
      <c r="C23" s="120">
        <v>56.3</v>
      </c>
      <c r="D23" s="120"/>
      <c r="E23" s="120"/>
    </row>
    <row r="24" spans="1:21" x14ac:dyDescent="0.4">
      <c r="A24" s="119">
        <v>1990</v>
      </c>
      <c r="B24" s="116">
        <f>EDATE(B23,3)</f>
        <v>33025</v>
      </c>
      <c r="C24" s="120">
        <v>57.2</v>
      </c>
      <c r="D24" s="120"/>
      <c r="E24" s="120"/>
    </row>
    <row r="25" spans="1:21" x14ac:dyDescent="0.4">
      <c r="A25" s="119"/>
      <c r="B25" s="116">
        <f t="shared" ref="B25" si="0">EDATE(B24,3)</f>
        <v>33117</v>
      </c>
      <c r="C25" s="120">
        <v>57.6</v>
      </c>
      <c r="D25" s="120"/>
      <c r="E25" s="120"/>
    </row>
    <row r="26" spans="1:21" x14ac:dyDescent="0.4">
      <c r="A26" s="119"/>
      <c r="B26" s="116">
        <f t="shared" ref="B26" si="1">EDATE(B25,3)</f>
        <v>33208</v>
      </c>
      <c r="C26" s="120">
        <v>58.9</v>
      </c>
      <c r="D26" s="120"/>
      <c r="E26" s="120"/>
    </row>
    <row r="27" spans="1:21" ht="14.4" customHeight="1" x14ac:dyDescent="0.4">
      <c r="A27" s="119"/>
      <c r="B27" s="116">
        <f t="shared" ref="B27" si="2">EDATE(B26,3)</f>
        <v>33298</v>
      </c>
      <c r="C27" s="120">
        <v>59</v>
      </c>
      <c r="D27" s="120"/>
      <c r="E27" s="120"/>
    </row>
    <row r="28" spans="1:21" x14ac:dyDescent="0.4">
      <c r="A28" s="119">
        <v>1991</v>
      </c>
      <c r="B28" s="116">
        <f t="shared" ref="B28" si="3">EDATE(B27,3)</f>
        <v>33390</v>
      </c>
      <c r="C28" s="120">
        <v>58.9</v>
      </c>
      <c r="D28" s="120"/>
      <c r="E28" s="120"/>
    </row>
    <row r="29" spans="1:21" x14ac:dyDescent="0.4">
      <c r="A29" s="119"/>
      <c r="B29" s="116">
        <f t="shared" ref="B29" si="4">EDATE(B28,3)</f>
        <v>33482</v>
      </c>
      <c r="C29" s="120">
        <v>59.2</v>
      </c>
      <c r="D29" s="120"/>
      <c r="E29" s="120"/>
    </row>
    <row r="30" spans="1:21" x14ac:dyDescent="0.4">
      <c r="A30" s="119"/>
      <c r="B30" s="116">
        <f t="shared" ref="B30" si="5">EDATE(B29,3)</f>
        <v>33573</v>
      </c>
      <c r="C30" s="120">
        <v>59.8</v>
      </c>
      <c r="D30" s="120"/>
      <c r="E30" s="120"/>
    </row>
    <row r="31" spans="1:21" ht="14.4" customHeight="1" x14ac:dyDescent="0.4">
      <c r="A31" s="119"/>
      <c r="B31" s="116">
        <f t="shared" ref="B31" si="6">EDATE(B30,3)</f>
        <v>33664</v>
      </c>
      <c r="C31" s="120">
        <v>59.8</v>
      </c>
      <c r="D31" s="120"/>
      <c r="E31" s="120"/>
    </row>
    <row r="32" spans="1:21" x14ac:dyDescent="0.4">
      <c r="A32" s="119">
        <v>1992</v>
      </c>
      <c r="B32" s="116">
        <f t="shared" ref="B32" si="7">EDATE(B31,3)</f>
        <v>33756</v>
      </c>
      <c r="C32" s="120">
        <v>59.5</v>
      </c>
      <c r="D32" s="120"/>
      <c r="E32" s="120"/>
    </row>
    <row r="33" spans="1:5" x14ac:dyDescent="0.4">
      <c r="A33" s="119"/>
      <c r="B33" s="116">
        <f t="shared" ref="B33" si="8">EDATE(B32,3)</f>
        <v>33848</v>
      </c>
      <c r="C33" s="120">
        <v>59.7</v>
      </c>
      <c r="D33" s="120"/>
      <c r="E33" s="120"/>
    </row>
    <row r="34" spans="1:5" x14ac:dyDescent="0.4">
      <c r="A34" s="119"/>
      <c r="B34" s="116">
        <f t="shared" ref="B34" si="9">EDATE(B33,3)</f>
        <v>33939</v>
      </c>
      <c r="C34" s="120">
        <v>60</v>
      </c>
      <c r="D34" s="120"/>
      <c r="E34" s="120"/>
    </row>
    <row r="35" spans="1:5" ht="14.4" customHeight="1" x14ac:dyDescent="0.4">
      <c r="A35" s="121"/>
      <c r="B35" s="116">
        <f t="shared" ref="B35" si="10">EDATE(B34,3)</f>
        <v>34029</v>
      </c>
      <c r="C35" s="120">
        <v>60.4</v>
      </c>
      <c r="D35" s="120"/>
      <c r="E35" s="120"/>
    </row>
    <row r="36" spans="1:5" x14ac:dyDescent="0.4">
      <c r="A36" s="119">
        <v>1993</v>
      </c>
      <c r="B36" s="116">
        <f t="shared" ref="B36" si="11">EDATE(B35,3)</f>
        <v>34121</v>
      </c>
      <c r="C36" s="120">
        <v>60.5</v>
      </c>
      <c r="D36" s="120"/>
      <c r="E36" s="120"/>
    </row>
    <row r="37" spans="1:5" x14ac:dyDescent="0.4">
      <c r="A37" s="119"/>
      <c r="B37" s="116">
        <f t="shared" ref="B37" si="12">EDATE(B36,3)</f>
        <v>34213</v>
      </c>
      <c r="C37" s="120">
        <v>60.7</v>
      </c>
      <c r="D37" s="120"/>
      <c r="E37" s="120"/>
    </row>
    <row r="38" spans="1:5" x14ac:dyDescent="0.4">
      <c r="A38" s="119"/>
      <c r="B38" s="116">
        <f t="shared" ref="B38" si="13">EDATE(B37,3)</f>
        <v>34304</v>
      </c>
      <c r="C38" s="120">
        <v>60.8</v>
      </c>
      <c r="D38" s="120"/>
      <c r="E38" s="120"/>
    </row>
    <row r="39" spans="1:5" ht="14.4" customHeight="1" x14ac:dyDescent="0.4">
      <c r="A39" s="119"/>
      <c r="B39" s="116">
        <f t="shared" ref="B39" si="14">EDATE(B38,3)</f>
        <v>34394</v>
      </c>
      <c r="C39" s="120">
        <v>60.9</v>
      </c>
      <c r="D39" s="120"/>
      <c r="E39" s="120"/>
    </row>
    <row r="40" spans="1:5" x14ac:dyDescent="0.4">
      <c r="A40" s="119">
        <v>1994</v>
      </c>
      <c r="B40" s="116">
        <f t="shared" ref="B40" si="15">EDATE(B39,3)</f>
        <v>34486</v>
      </c>
      <c r="C40" s="120">
        <v>61.4</v>
      </c>
      <c r="D40" s="120"/>
      <c r="E40" s="120"/>
    </row>
    <row r="41" spans="1:5" x14ac:dyDescent="0.4">
      <c r="A41" s="119"/>
      <c r="B41" s="116">
        <f t="shared" ref="B41" si="16">EDATE(B40,3)</f>
        <v>34578</v>
      </c>
      <c r="C41" s="120">
        <v>62</v>
      </c>
      <c r="D41" s="120"/>
      <c r="E41" s="120"/>
    </row>
    <row r="42" spans="1:5" x14ac:dyDescent="0.4">
      <c r="A42" s="119"/>
      <c r="B42" s="116">
        <f t="shared" ref="B42" si="17">EDATE(B41,3)</f>
        <v>34669</v>
      </c>
      <c r="C42" s="120">
        <v>62.4</v>
      </c>
      <c r="D42" s="120"/>
      <c r="E42" s="120"/>
    </row>
    <row r="43" spans="1:5" x14ac:dyDescent="0.4">
      <c r="A43" s="119"/>
      <c r="B43" s="116">
        <f t="shared" ref="B43" si="18">EDATE(B42,3)</f>
        <v>34759</v>
      </c>
      <c r="C43" s="120">
        <v>63.5</v>
      </c>
      <c r="D43" s="120"/>
      <c r="E43" s="120"/>
    </row>
    <row r="44" spans="1:5" x14ac:dyDescent="0.4">
      <c r="A44" s="119">
        <v>1995</v>
      </c>
      <c r="B44" s="116">
        <f t="shared" ref="B44" si="19">EDATE(B43,3)</f>
        <v>34851</v>
      </c>
      <c r="C44" s="120">
        <v>64.400000000000006</v>
      </c>
      <c r="D44" s="120"/>
      <c r="E44" s="120"/>
    </row>
    <row r="45" spans="1:5" x14ac:dyDescent="0.4">
      <c r="A45" s="119"/>
      <c r="B45" s="116">
        <f t="shared" ref="B45" si="20">EDATE(B44,3)</f>
        <v>34943</v>
      </c>
      <c r="C45" s="120">
        <v>65.5</v>
      </c>
      <c r="D45" s="120"/>
      <c r="E45" s="120"/>
    </row>
    <row r="46" spans="1:5" x14ac:dyDescent="0.4">
      <c r="A46" s="119"/>
      <c r="B46" s="116">
        <f t="shared" ref="B46" si="21">EDATE(B45,3)</f>
        <v>35034</v>
      </c>
      <c r="C46" s="120">
        <v>66.099999999999994</v>
      </c>
      <c r="D46" s="120"/>
      <c r="E46" s="120"/>
    </row>
    <row r="47" spans="1:5" x14ac:dyDescent="0.4">
      <c r="A47" s="119"/>
      <c r="B47" s="116">
        <f t="shared" ref="B47" si="22">EDATE(B46,3)</f>
        <v>35125</v>
      </c>
      <c r="C47" s="120">
        <v>66.5</v>
      </c>
      <c r="D47" s="120"/>
      <c r="E47" s="120"/>
    </row>
    <row r="48" spans="1:5" x14ac:dyDescent="0.4">
      <c r="A48" s="119">
        <v>1996</v>
      </c>
      <c r="B48" s="116">
        <f t="shared" ref="B48" si="23">EDATE(B47,3)</f>
        <v>35217</v>
      </c>
      <c r="C48" s="120">
        <v>67</v>
      </c>
      <c r="D48" s="120"/>
      <c r="E48" s="120"/>
    </row>
    <row r="49" spans="1:5" x14ac:dyDescent="0.4">
      <c r="A49" s="119"/>
      <c r="B49" s="116">
        <f t="shared" ref="B49" si="24">EDATE(B48,3)</f>
        <v>35309</v>
      </c>
      <c r="C49" s="120">
        <v>67.099999999999994</v>
      </c>
      <c r="D49" s="120"/>
      <c r="E49" s="120"/>
    </row>
    <row r="50" spans="1:5" x14ac:dyDescent="0.4">
      <c r="A50" s="119"/>
      <c r="B50" s="116">
        <f t="shared" ref="B50" si="25">EDATE(B49,3)</f>
        <v>35400</v>
      </c>
      <c r="C50" s="120">
        <v>67.2</v>
      </c>
      <c r="D50" s="120"/>
      <c r="E50" s="120"/>
    </row>
    <row r="51" spans="1:5" x14ac:dyDescent="0.4">
      <c r="A51" s="119"/>
      <c r="B51" s="116">
        <f t="shared" ref="B51" si="26">EDATE(B50,3)</f>
        <v>35490</v>
      </c>
      <c r="C51" s="120">
        <v>67.3</v>
      </c>
      <c r="D51" s="120"/>
      <c r="E51" s="120"/>
    </row>
    <row r="52" spans="1:5" x14ac:dyDescent="0.4">
      <c r="A52" s="119">
        <v>1997</v>
      </c>
      <c r="B52" s="116">
        <f t="shared" ref="B52" si="27">EDATE(B51,3)</f>
        <v>35582</v>
      </c>
      <c r="C52" s="120">
        <v>67.099999999999994</v>
      </c>
      <c r="D52" s="120"/>
      <c r="E52" s="120"/>
    </row>
    <row r="53" spans="1:5" x14ac:dyDescent="0.4">
      <c r="A53" s="119"/>
      <c r="B53" s="116">
        <f t="shared" ref="B53" si="28">EDATE(B52,3)</f>
        <v>35674</v>
      </c>
      <c r="C53" s="120">
        <v>66.900000000000006</v>
      </c>
      <c r="D53" s="120">
        <v>66.8</v>
      </c>
      <c r="E53" s="120"/>
    </row>
    <row r="54" spans="1:5" x14ac:dyDescent="0.4">
      <c r="A54" s="119"/>
      <c r="B54" s="116">
        <f t="shared" ref="B54" si="29">EDATE(B53,3)</f>
        <v>35765</v>
      </c>
      <c r="C54" s="120">
        <v>67.099999999999994</v>
      </c>
      <c r="D54" s="120">
        <v>67.2</v>
      </c>
      <c r="E54" s="120"/>
    </row>
    <row r="55" spans="1:5" x14ac:dyDescent="0.4">
      <c r="A55" s="119"/>
      <c r="B55" s="116">
        <f t="shared" ref="B55" si="30">EDATE(B54,3)</f>
        <v>35855</v>
      </c>
      <c r="C55" s="120">
        <v>67.400000000000006</v>
      </c>
      <c r="D55" s="120">
        <v>67.900000000000006</v>
      </c>
      <c r="E55" s="120"/>
    </row>
    <row r="56" spans="1:5" x14ac:dyDescent="0.4">
      <c r="A56" s="119">
        <v>1998</v>
      </c>
      <c r="B56" s="116">
        <f t="shared" ref="B56" si="31">EDATE(B55,3)</f>
        <v>35947</v>
      </c>
      <c r="C56" s="120">
        <v>67.8</v>
      </c>
      <c r="D56" s="120">
        <v>68.2</v>
      </c>
      <c r="E56" s="120"/>
    </row>
    <row r="57" spans="1:5" x14ac:dyDescent="0.4">
      <c r="A57" s="119"/>
      <c r="B57" s="116">
        <f t="shared" ref="B57" si="32">EDATE(B56,3)</f>
        <v>36039</v>
      </c>
      <c r="C57" s="120">
        <v>68</v>
      </c>
      <c r="D57" s="120">
        <v>69.2</v>
      </c>
      <c r="E57" s="120"/>
    </row>
    <row r="58" spans="1:5" x14ac:dyDescent="0.4">
      <c r="A58" s="119"/>
      <c r="B58" s="116">
        <f t="shared" ref="B58" si="33">EDATE(B57,3)</f>
        <v>36130</v>
      </c>
      <c r="C58" s="120">
        <v>68.400000000000006</v>
      </c>
      <c r="D58" s="120">
        <v>69.5</v>
      </c>
      <c r="E58" s="120"/>
    </row>
    <row r="59" spans="1:5" x14ac:dyDescent="0.4">
      <c r="A59" s="119"/>
      <c r="B59" s="116">
        <f t="shared" ref="B59" si="34">EDATE(B58,3)</f>
        <v>36220</v>
      </c>
      <c r="C59" s="120">
        <v>68.400000000000006</v>
      </c>
      <c r="D59" s="120">
        <v>70.2</v>
      </c>
      <c r="E59" s="120"/>
    </row>
    <row r="60" spans="1:5" x14ac:dyDescent="0.4">
      <c r="A60" s="119">
        <v>1999</v>
      </c>
      <c r="B60" s="116">
        <f t="shared" ref="B60" si="35">EDATE(B59,3)</f>
        <v>36312</v>
      </c>
      <c r="C60" s="120">
        <v>68.7</v>
      </c>
      <c r="D60" s="120">
        <v>70.599999999999994</v>
      </c>
      <c r="E60" s="120"/>
    </row>
    <row r="61" spans="1:5" x14ac:dyDescent="0.4">
      <c r="A61" s="119"/>
      <c r="B61" s="116">
        <f t="shared" ref="B61" si="36">EDATE(B60,3)</f>
        <v>36404</v>
      </c>
      <c r="C61" s="120">
        <v>69.3</v>
      </c>
      <c r="D61" s="120">
        <v>71.400000000000006</v>
      </c>
      <c r="E61" s="120"/>
    </row>
    <row r="62" spans="1:5" x14ac:dyDescent="0.4">
      <c r="A62" s="119"/>
      <c r="B62" s="116">
        <f t="shared" ref="B62" si="37">EDATE(B61,3)</f>
        <v>36495</v>
      </c>
      <c r="C62" s="120">
        <v>69.7</v>
      </c>
      <c r="D62" s="120">
        <v>71.7</v>
      </c>
      <c r="E62" s="120"/>
    </row>
    <row r="63" spans="1:5" x14ac:dyDescent="0.4">
      <c r="A63" s="119"/>
      <c r="B63" s="116">
        <f t="shared" ref="B63" si="38">EDATE(B62,3)</f>
        <v>36586</v>
      </c>
      <c r="C63" s="120">
        <v>70.3</v>
      </c>
      <c r="D63" s="120">
        <v>72.2</v>
      </c>
      <c r="E63" s="120"/>
    </row>
    <row r="64" spans="1:5" x14ac:dyDescent="0.4">
      <c r="A64" s="119">
        <v>2000</v>
      </c>
      <c r="B64" s="116">
        <f t="shared" ref="B64" si="39">EDATE(B63,3)</f>
        <v>36678</v>
      </c>
      <c r="C64" s="120">
        <v>70.900000000000006</v>
      </c>
      <c r="D64" s="120">
        <v>72.7</v>
      </c>
      <c r="E64" s="120"/>
    </row>
    <row r="65" spans="1:5" x14ac:dyDescent="0.4">
      <c r="A65" s="119"/>
      <c r="B65" s="116">
        <f t="shared" ref="B65" si="40">EDATE(B64,3)</f>
        <v>36770</v>
      </c>
      <c r="C65" s="120">
        <v>73.5</v>
      </c>
      <c r="D65" s="120">
        <v>73.900000000000006</v>
      </c>
      <c r="E65" s="120"/>
    </row>
    <row r="66" spans="1:5" x14ac:dyDescent="0.4">
      <c r="A66" s="119"/>
      <c r="B66" s="116">
        <f t="shared" ref="B66" si="41">EDATE(B65,3)</f>
        <v>36861</v>
      </c>
      <c r="C66" s="120">
        <v>73.8</v>
      </c>
      <c r="D66" s="120">
        <v>74.3</v>
      </c>
      <c r="E66" s="120"/>
    </row>
    <row r="67" spans="1:5" x14ac:dyDescent="0.4">
      <c r="A67" s="119"/>
      <c r="B67" s="116">
        <f t="shared" ref="B67" si="42">EDATE(B66,3)</f>
        <v>36951</v>
      </c>
      <c r="C67" s="120">
        <v>74.8</v>
      </c>
      <c r="D67" s="120">
        <v>75</v>
      </c>
      <c r="E67" s="120"/>
    </row>
    <row r="68" spans="1:5" x14ac:dyDescent="0.4">
      <c r="A68" s="119">
        <v>2001</v>
      </c>
      <c r="B68" s="116">
        <f t="shared" ref="B68" si="43">EDATE(B67,3)</f>
        <v>37043</v>
      </c>
      <c r="C68" s="120">
        <v>75.400000000000006</v>
      </c>
      <c r="D68" s="120">
        <v>75.5</v>
      </c>
      <c r="E68" s="120"/>
    </row>
    <row r="69" spans="1:5" x14ac:dyDescent="0.4">
      <c r="A69" s="119"/>
      <c r="B69" s="116">
        <f t="shared" ref="B69" si="44">EDATE(B68,3)</f>
        <v>37135</v>
      </c>
      <c r="C69" s="120">
        <v>75.599999999999994</v>
      </c>
      <c r="D69" s="120">
        <v>76.400000000000006</v>
      </c>
      <c r="E69" s="120"/>
    </row>
    <row r="70" spans="1:5" x14ac:dyDescent="0.4">
      <c r="A70" s="119"/>
      <c r="B70" s="116">
        <f t="shared" ref="B70" si="45">EDATE(B69,3)</f>
        <v>37226</v>
      </c>
      <c r="C70" s="120">
        <v>76.3</v>
      </c>
      <c r="D70" s="120">
        <v>76.900000000000006</v>
      </c>
      <c r="E70" s="120"/>
    </row>
    <row r="71" spans="1:5" x14ac:dyDescent="0.4">
      <c r="A71" s="119"/>
      <c r="B71" s="116">
        <f t="shared" ref="B71" si="46">EDATE(B70,3)</f>
        <v>37316</v>
      </c>
      <c r="C71" s="120">
        <v>77</v>
      </c>
      <c r="D71" s="120">
        <v>77.400000000000006</v>
      </c>
      <c r="E71" s="120"/>
    </row>
    <row r="72" spans="1:5" x14ac:dyDescent="0.4">
      <c r="A72" s="119">
        <v>2002</v>
      </c>
      <c r="B72" s="116">
        <f t="shared" ref="B72" si="47">EDATE(B71,3)</f>
        <v>37408</v>
      </c>
      <c r="C72" s="120">
        <v>77.5</v>
      </c>
      <c r="D72" s="120">
        <v>77.8</v>
      </c>
      <c r="E72" s="120"/>
    </row>
    <row r="73" spans="1:5" x14ac:dyDescent="0.4">
      <c r="A73" s="119"/>
      <c r="B73" s="116">
        <f t="shared" ref="B73" si="48">EDATE(B72,3)</f>
        <v>37500</v>
      </c>
      <c r="C73" s="120">
        <v>77.900000000000006</v>
      </c>
      <c r="D73" s="120">
        <v>78.900000000000006</v>
      </c>
      <c r="E73" s="120"/>
    </row>
    <row r="74" spans="1:5" x14ac:dyDescent="0.4">
      <c r="A74" s="119"/>
      <c r="B74" s="116">
        <f t="shared" ref="B74" si="49">EDATE(B73,3)</f>
        <v>37591</v>
      </c>
      <c r="C74" s="120">
        <v>78.400000000000006</v>
      </c>
      <c r="D74" s="120">
        <v>79.400000000000006</v>
      </c>
      <c r="E74" s="120"/>
    </row>
    <row r="75" spans="1:5" x14ac:dyDescent="0.4">
      <c r="A75" s="119"/>
      <c r="B75" s="116">
        <f t="shared" ref="B75" si="50">EDATE(B74,3)</f>
        <v>37681</v>
      </c>
      <c r="C75" s="120">
        <v>79.400000000000006</v>
      </c>
      <c r="D75" s="120">
        <v>80.400000000000006</v>
      </c>
      <c r="E75" s="120"/>
    </row>
    <row r="76" spans="1:5" x14ac:dyDescent="0.4">
      <c r="A76" s="119">
        <v>2003</v>
      </c>
      <c r="B76" s="116">
        <f t="shared" ref="B76" si="51">EDATE(B75,3)</f>
        <v>37773</v>
      </c>
      <c r="C76" s="120">
        <v>79.400000000000006</v>
      </c>
      <c r="D76" s="120">
        <v>80.8</v>
      </c>
      <c r="E76" s="120"/>
    </row>
    <row r="77" spans="1:5" x14ac:dyDescent="0.4">
      <c r="A77" s="119"/>
      <c r="B77" s="116">
        <f t="shared" ref="B77" si="52">EDATE(B76,3)</f>
        <v>37865</v>
      </c>
      <c r="C77" s="120">
        <v>79.5</v>
      </c>
      <c r="D77" s="120">
        <v>81.900000000000006</v>
      </c>
      <c r="E77" s="120"/>
    </row>
    <row r="78" spans="1:5" x14ac:dyDescent="0.4">
      <c r="A78" s="119"/>
      <c r="B78" s="116">
        <f t="shared" ref="B78" si="53">EDATE(B77,3)</f>
        <v>37956</v>
      </c>
      <c r="C78" s="120">
        <v>80.2</v>
      </c>
      <c r="D78" s="120">
        <v>82.6</v>
      </c>
      <c r="E78" s="120"/>
    </row>
    <row r="79" spans="1:5" x14ac:dyDescent="0.4">
      <c r="A79" s="119"/>
      <c r="B79" s="116">
        <f t="shared" ref="B79" si="54">EDATE(B78,3)</f>
        <v>38047</v>
      </c>
      <c r="C79" s="120">
        <v>80.900000000000006</v>
      </c>
      <c r="D79" s="120">
        <v>83.3</v>
      </c>
      <c r="E79" s="120"/>
    </row>
    <row r="80" spans="1:5" x14ac:dyDescent="0.4">
      <c r="A80" s="119">
        <v>2004</v>
      </c>
      <c r="B80" s="116">
        <f t="shared" ref="B80" si="55">EDATE(B79,3)</f>
        <v>38139</v>
      </c>
      <c r="C80" s="120">
        <v>81.2</v>
      </c>
      <c r="D80" s="120">
        <v>83.8</v>
      </c>
      <c r="E80" s="120"/>
    </row>
    <row r="81" spans="1:5" x14ac:dyDescent="0.4">
      <c r="A81" s="119"/>
      <c r="B81" s="116">
        <f t="shared" ref="B81" si="56">EDATE(B80,3)</f>
        <v>38231</v>
      </c>
      <c r="C81" s="120">
        <v>81.599999999999994</v>
      </c>
      <c r="D81" s="120">
        <v>84.7</v>
      </c>
      <c r="E81" s="120"/>
    </row>
    <row r="82" spans="1:5" x14ac:dyDescent="0.4">
      <c r="A82" s="119"/>
      <c r="B82" s="116">
        <f t="shared" ref="B82" si="57">EDATE(B81,3)</f>
        <v>38322</v>
      </c>
      <c r="C82" s="120">
        <v>82.3</v>
      </c>
      <c r="D82" s="120">
        <v>85.2</v>
      </c>
      <c r="E82" s="120"/>
    </row>
    <row r="83" spans="1:5" x14ac:dyDescent="0.4">
      <c r="A83" s="119"/>
      <c r="B83" s="116">
        <f t="shared" ref="B83" si="58">EDATE(B82,3)</f>
        <v>38412</v>
      </c>
      <c r="C83" s="120">
        <v>82.7</v>
      </c>
      <c r="D83" s="120">
        <v>86.4</v>
      </c>
      <c r="E83" s="120"/>
    </row>
    <row r="84" spans="1:5" x14ac:dyDescent="0.4">
      <c r="A84" s="119">
        <v>2005</v>
      </c>
      <c r="B84" s="116">
        <f t="shared" ref="B84" si="59">EDATE(B83,3)</f>
        <v>38504</v>
      </c>
      <c r="C84" s="120">
        <v>83.2</v>
      </c>
      <c r="D84" s="120">
        <v>87.1</v>
      </c>
      <c r="E84" s="120"/>
    </row>
    <row r="85" spans="1:5" x14ac:dyDescent="0.4">
      <c r="A85" s="119"/>
      <c r="B85" s="116">
        <f t="shared" ref="B85" si="60">EDATE(B84,3)</f>
        <v>38596</v>
      </c>
      <c r="C85" s="120">
        <v>84</v>
      </c>
      <c r="D85" s="120">
        <v>88.3</v>
      </c>
      <c r="E85" s="120"/>
    </row>
    <row r="86" spans="1:5" x14ac:dyDescent="0.4">
      <c r="A86" s="119"/>
      <c r="B86" s="116">
        <f t="shared" ref="B86" si="61">EDATE(B85,3)</f>
        <v>38687</v>
      </c>
      <c r="C86" s="120">
        <v>84.3</v>
      </c>
      <c r="D86" s="120">
        <v>88.9</v>
      </c>
      <c r="E86" s="120"/>
    </row>
    <row r="87" spans="1:5" x14ac:dyDescent="0.4">
      <c r="A87" s="119"/>
      <c r="B87" s="116">
        <f t="shared" ref="B87" si="62">EDATE(B86,3)</f>
        <v>38777</v>
      </c>
      <c r="C87" s="120">
        <v>85</v>
      </c>
      <c r="D87" s="120">
        <v>89.9</v>
      </c>
      <c r="E87" s="120"/>
    </row>
    <row r="88" spans="1:5" x14ac:dyDescent="0.4">
      <c r="A88" s="119">
        <v>2006</v>
      </c>
      <c r="B88" s="116">
        <f t="shared" ref="B88" si="63">EDATE(B87,3)</f>
        <v>38869</v>
      </c>
      <c r="C88" s="120">
        <v>86.4</v>
      </c>
      <c r="D88" s="120">
        <v>90.5</v>
      </c>
      <c r="E88" s="120"/>
    </row>
    <row r="89" spans="1:5" x14ac:dyDescent="0.4">
      <c r="A89" s="119"/>
      <c r="B89" s="116">
        <f t="shared" ref="B89" si="64">EDATE(B88,3)</f>
        <v>38961</v>
      </c>
      <c r="C89" s="120">
        <v>87.2</v>
      </c>
      <c r="D89" s="120">
        <v>91.6</v>
      </c>
      <c r="E89" s="120"/>
    </row>
    <row r="90" spans="1:5" x14ac:dyDescent="0.4">
      <c r="A90" s="119"/>
      <c r="B90" s="116">
        <f t="shared" ref="B90" si="65">EDATE(B89,3)</f>
        <v>39052</v>
      </c>
      <c r="C90" s="120">
        <v>87</v>
      </c>
      <c r="D90" s="120">
        <v>92.3</v>
      </c>
      <c r="E90" s="120"/>
    </row>
    <row r="91" spans="1:5" x14ac:dyDescent="0.4">
      <c r="A91" s="119"/>
      <c r="B91" s="116">
        <f t="shared" ref="B91" si="66">EDATE(B90,3)</f>
        <v>39142</v>
      </c>
      <c r="C91" s="120">
        <v>86.9</v>
      </c>
      <c r="D91" s="120">
        <v>93.3</v>
      </c>
      <c r="E91" s="120"/>
    </row>
    <row r="92" spans="1:5" x14ac:dyDescent="0.4">
      <c r="A92" s="119">
        <v>2007</v>
      </c>
      <c r="B92" s="116">
        <f t="shared" ref="B92" si="67">EDATE(B91,3)</f>
        <v>39234</v>
      </c>
      <c r="C92" s="120">
        <v>87.9</v>
      </c>
      <c r="D92" s="120">
        <v>93.9</v>
      </c>
      <c r="E92" s="120"/>
    </row>
    <row r="93" spans="1:5" x14ac:dyDescent="0.4">
      <c r="A93" s="119"/>
      <c r="B93" s="116">
        <f t="shared" ref="B93" si="68">EDATE(B92,3)</f>
        <v>39326</v>
      </c>
      <c r="C93" s="120">
        <v>88.3</v>
      </c>
      <c r="D93" s="120">
        <v>95.2</v>
      </c>
      <c r="E93" s="120"/>
    </row>
    <row r="94" spans="1:5" x14ac:dyDescent="0.4">
      <c r="A94" s="119"/>
      <c r="B94" s="116">
        <f t="shared" ref="B94" si="69">EDATE(B93,3)</f>
        <v>39417</v>
      </c>
      <c r="C94" s="120">
        <v>89.1</v>
      </c>
      <c r="D94" s="120">
        <v>95.9</v>
      </c>
      <c r="E94" s="120"/>
    </row>
    <row r="95" spans="1:5" x14ac:dyDescent="0.4">
      <c r="A95" s="119"/>
      <c r="B95" s="116">
        <f t="shared" ref="B95" si="70">EDATE(B94,3)</f>
        <v>39508</v>
      </c>
      <c r="C95" s="120">
        <v>90.3</v>
      </c>
      <c r="D95" s="120">
        <v>96.8</v>
      </c>
      <c r="E95" s="120"/>
    </row>
    <row r="96" spans="1:5" x14ac:dyDescent="0.4">
      <c r="A96" s="119">
        <v>2008</v>
      </c>
      <c r="B96" s="116">
        <f t="shared" ref="B96" si="71">EDATE(B95,3)</f>
        <v>39600</v>
      </c>
      <c r="C96" s="120">
        <v>91.7</v>
      </c>
      <c r="D96" s="120">
        <v>97.6</v>
      </c>
      <c r="E96" s="120"/>
    </row>
    <row r="97" spans="1:5" x14ac:dyDescent="0.4">
      <c r="A97" s="119"/>
      <c r="B97" s="116">
        <f t="shared" ref="B97" si="72">EDATE(B96,3)</f>
        <v>39692</v>
      </c>
      <c r="C97" s="120">
        <v>92.7</v>
      </c>
      <c r="D97" s="120">
        <v>98.7</v>
      </c>
      <c r="E97" s="120"/>
    </row>
    <row r="98" spans="1:5" x14ac:dyDescent="0.4">
      <c r="A98" s="119"/>
      <c r="B98" s="116">
        <f t="shared" ref="B98" si="73">EDATE(B97,3)</f>
        <v>39783</v>
      </c>
      <c r="C98" s="120">
        <v>92.4</v>
      </c>
      <c r="D98" s="120">
        <v>99.7</v>
      </c>
      <c r="E98" s="120"/>
    </row>
    <row r="99" spans="1:5" x14ac:dyDescent="0.4">
      <c r="A99" s="119"/>
      <c r="B99" s="116">
        <f t="shared" ref="B99" si="74">EDATE(B98,3)</f>
        <v>39873</v>
      </c>
      <c r="C99" s="120">
        <v>92.5</v>
      </c>
      <c r="D99" s="120">
        <v>100.5</v>
      </c>
      <c r="E99" s="120"/>
    </row>
    <row r="100" spans="1:5" x14ac:dyDescent="0.4">
      <c r="A100" s="119">
        <v>2009</v>
      </c>
      <c r="B100" s="116">
        <f t="shared" ref="B100" si="75">EDATE(B99,3)</f>
        <v>39965</v>
      </c>
      <c r="C100" s="120">
        <v>92.9</v>
      </c>
      <c r="D100" s="120">
        <v>101.2</v>
      </c>
      <c r="E100" s="120"/>
    </row>
    <row r="101" spans="1:5" x14ac:dyDescent="0.4">
      <c r="A101" s="119"/>
      <c r="B101" s="116">
        <f t="shared" ref="B101" si="76">EDATE(B100,3)</f>
        <v>40057</v>
      </c>
      <c r="C101" s="120">
        <v>93.9</v>
      </c>
      <c r="D101" s="120">
        <v>102.2</v>
      </c>
      <c r="E101" s="120"/>
    </row>
    <row r="102" spans="1:5" x14ac:dyDescent="0.4">
      <c r="A102" s="119"/>
      <c r="B102" s="116">
        <f t="shared" ref="B102" si="77">EDATE(B101,3)</f>
        <v>40148</v>
      </c>
      <c r="C102" s="120">
        <v>94.4</v>
      </c>
      <c r="D102" s="120">
        <v>102.6</v>
      </c>
      <c r="E102" s="120"/>
    </row>
    <row r="103" spans="1:5" x14ac:dyDescent="0.4">
      <c r="A103" s="119"/>
      <c r="B103" s="116">
        <f t="shared" ref="B103:B167" si="78">EDATE(B102,3)</f>
        <v>40238</v>
      </c>
      <c r="C103" s="120">
        <v>95.2</v>
      </c>
      <c r="D103" s="120">
        <v>103.6</v>
      </c>
      <c r="E103" s="120"/>
    </row>
    <row r="104" spans="1:5" x14ac:dyDescent="0.4">
      <c r="A104" s="119">
        <v>2010</v>
      </c>
      <c r="B104" s="116">
        <f t="shared" si="78"/>
        <v>40330</v>
      </c>
      <c r="C104" s="120">
        <v>95.6</v>
      </c>
      <c r="D104" s="120">
        <v>104.2</v>
      </c>
      <c r="E104" s="120"/>
    </row>
    <row r="105" spans="1:5" x14ac:dyDescent="0.4">
      <c r="A105" s="119"/>
      <c r="B105" s="116">
        <f t="shared" si="78"/>
        <v>40422</v>
      </c>
      <c r="C105" s="120">
        <v>96.3</v>
      </c>
      <c r="D105" s="120">
        <v>105.8</v>
      </c>
      <c r="E105" s="120"/>
    </row>
    <row r="106" spans="1:5" x14ac:dyDescent="0.4">
      <c r="A106" s="119"/>
      <c r="B106" s="116">
        <f t="shared" si="78"/>
        <v>40513</v>
      </c>
      <c r="C106" s="120">
        <v>96.7</v>
      </c>
      <c r="D106" s="120">
        <v>106.5</v>
      </c>
      <c r="E106" s="120"/>
    </row>
    <row r="107" spans="1:5" x14ac:dyDescent="0.4">
      <c r="A107" s="119"/>
      <c r="B107" s="116">
        <f t="shared" si="78"/>
        <v>40603</v>
      </c>
      <c r="C107" s="120">
        <v>98.2</v>
      </c>
      <c r="D107" s="120">
        <v>107.6</v>
      </c>
      <c r="E107" s="120"/>
    </row>
    <row r="108" spans="1:5" x14ac:dyDescent="0.4">
      <c r="A108" s="119">
        <v>2011</v>
      </c>
      <c r="B108" s="116">
        <f t="shared" si="78"/>
        <v>40695</v>
      </c>
      <c r="C108" s="120">
        <v>99.2</v>
      </c>
      <c r="D108" s="120">
        <v>108.2</v>
      </c>
      <c r="E108" s="120"/>
    </row>
    <row r="109" spans="1:5" x14ac:dyDescent="0.4">
      <c r="A109" s="119"/>
      <c r="B109" s="116">
        <f t="shared" si="78"/>
        <v>40787</v>
      </c>
      <c r="C109" s="120">
        <v>99.9</v>
      </c>
      <c r="D109" s="120">
        <v>109.5</v>
      </c>
      <c r="E109" s="120"/>
    </row>
    <row r="110" spans="1:5" x14ac:dyDescent="0.4">
      <c r="A110" s="119"/>
      <c r="B110" s="116">
        <f t="shared" si="78"/>
        <v>40878</v>
      </c>
      <c r="C110" s="120">
        <v>99.8</v>
      </c>
      <c r="D110" s="120">
        <v>110.5</v>
      </c>
      <c r="E110" s="120"/>
    </row>
    <row r="111" spans="1:5" x14ac:dyDescent="0.4">
      <c r="A111" s="119"/>
      <c r="B111" s="116">
        <f t="shared" si="78"/>
        <v>40969</v>
      </c>
      <c r="C111" s="120">
        <v>99.9</v>
      </c>
      <c r="D111" s="120">
        <v>111.4</v>
      </c>
      <c r="E111" s="120"/>
    </row>
    <row r="112" spans="1:5" x14ac:dyDescent="0.4">
      <c r="A112" s="119">
        <v>2012</v>
      </c>
      <c r="B112" s="116">
        <f t="shared" si="78"/>
        <v>41061</v>
      </c>
      <c r="C112" s="120">
        <v>100.5</v>
      </c>
      <c r="D112" s="120">
        <v>112</v>
      </c>
      <c r="E112" s="120">
        <v>98.3</v>
      </c>
    </row>
    <row r="113" spans="1:5" x14ac:dyDescent="0.4">
      <c r="A113" s="119"/>
      <c r="B113" s="116">
        <f t="shared" si="78"/>
        <v>41153</v>
      </c>
      <c r="C113" s="120">
        <v>102.2</v>
      </c>
      <c r="D113" s="120">
        <v>113.5</v>
      </c>
      <c r="E113" s="120">
        <v>98.6</v>
      </c>
    </row>
    <row r="114" spans="1:5" x14ac:dyDescent="0.4">
      <c r="A114" s="119"/>
      <c r="B114" s="116">
        <f t="shared" si="78"/>
        <v>41244</v>
      </c>
      <c r="C114" s="120">
        <v>102.3</v>
      </c>
      <c r="D114" s="120">
        <v>114</v>
      </c>
      <c r="E114" s="120">
        <v>99.9</v>
      </c>
    </row>
    <row r="115" spans="1:5" x14ac:dyDescent="0.4">
      <c r="A115" s="119"/>
      <c r="B115" s="116">
        <f t="shared" si="78"/>
        <v>41334</v>
      </c>
      <c r="C115" s="120">
        <v>102.7</v>
      </c>
      <c r="D115" s="120">
        <v>114.6</v>
      </c>
      <c r="E115" s="120">
        <v>100.7</v>
      </c>
    </row>
    <row r="116" spans="1:5" x14ac:dyDescent="0.4">
      <c r="A116" s="119">
        <v>2013</v>
      </c>
      <c r="B116" s="116">
        <f t="shared" si="78"/>
        <v>41426</v>
      </c>
      <c r="C116" s="120">
        <v>103.1</v>
      </c>
      <c r="D116" s="120">
        <v>115.1</v>
      </c>
      <c r="E116" s="120">
        <v>100.9</v>
      </c>
    </row>
    <row r="117" spans="1:5" x14ac:dyDescent="0.4">
      <c r="A117" s="119"/>
      <c r="B117" s="116">
        <f t="shared" si="78"/>
        <v>41518</v>
      </c>
      <c r="C117" s="120">
        <v>104.3</v>
      </c>
      <c r="D117" s="120">
        <v>116.1</v>
      </c>
      <c r="E117" s="120">
        <v>101.1</v>
      </c>
    </row>
    <row r="118" spans="1:5" x14ac:dyDescent="0.4">
      <c r="A118" s="119"/>
      <c r="B118" s="116">
        <f t="shared" si="78"/>
        <v>41609</v>
      </c>
      <c r="C118" s="120">
        <v>105</v>
      </c>
      <c r="D118" s="120">
        <v>116.8</v>
      </c>
      <c r="E118" s="120">
        <v>101.5</v>
      </c>
    </row>
    <row r="119" spans="1:5" x14ac:dyDescent="0.4">
      <c r="A119" s="119"/>
      <c r="B119" s="116">
        <f t="shared" si="78"/>
        <v>41699</v>
      </c>
      <c r="C119" s="120">
        <v>105.6</v>
      </c>
      <c r="D119" s="120">
        <v>117.6</v>
      </c>
      <c r="E119" s="120">
        <v>101.8</v>
      </c>
    </row>
    <row r="120" spans="1:5" x14ac:dyDescent="0.4">
      <c r="A120" s="119">
        <v>2014</v>
      </c>
      <c r="B120" s="116">
        <f t="shared" si="78"/>
        <v>41791</v>
      </c>
      <c r="C120" s="120">
        <v>106</v>
      </c>
      <c r="D120" s="120">
        <v>118</v>
      </c>
      <c r="E120" s="120">
        <v>102</v>
      </c>
    </row>
    <row r="121" spans="1:5" x14ac:dyDescent="0.4">
      <c r="A121" s="119"/>
      <c r="B121" s="116">
        <f t="shared" si="78"/>
        <v>41883</v>
      </c>
      <c r="C121" s="120">
        <v>106.6</v>
      </c>
      <c r="D121" s="120">
        <v>119.1</v>
      </c>
      <c r="E121" s="120">
        <v>103.6</v>
      </c>
    </row>
    <row r="122" spans="1:5" x14ac:dyDescent="0.4">
      <c r="A122" s="119"/>
      <c r="B122" s="116">
        <f t="shared" si="78"/>
        <v>41974</v>
      </c>
      <c r="C122" s="120">
        <v>106.8</v>
      </c>
      <c r="D122" s="120">
        <v>119.6</v>
      </c>
      <c r="E122" s="120">
        <v>103.9</v>
      </c>
    </row>
    <row r="123" spans="1:5" x14ac:dyDescent="0.4">
      <c r="A123" s="119"/>
      <c r="B123" s="116">
        <f t="shared" si="78"/>
        <v>42064</v>
      </c>
      <c r="C123" s="120">
        <v>107.3</v>
      </c>
      <c r="D123" s="120">
        <v>120.1</v>
      </c>
      <c r="E123" s="120">
        <v>104</v>
      </c>
    </row>
    <row r="124" spans="1:5" x14ac:dyDescent="0.4">
      <c r="A124" s="119">
        <v>2015</v>
      </c>
      <c r="B124" s="116">
        <f t="shared" si="78"/>
        <v>42156</v>
      </c>
      <c r="C124" s="120">
        <v>108.3</v>
      </c>
      <c r="D124" s="120">
        <v>120.5</v>
      </c>
      <c r="E124" s="120">
        <v>104.3</v>
      </c>
    </row>
    <row r="125" spans="1:5" x14ac:dyDescent="0.4">
      <c r="A125" s="119"/>
      <c r="B125" s="116">
        <f t="shared" si="78"/>
        <v>42248</v>
      </c>
      <c r="C125" s="120">
        <v>108.6</v>
      </c>
      <c r="D125" s="120">
        <v>121.7</v>
      </c>
      <c r="E125" s="120">
        <v>104.6</v>
      </c>
    </row>
    <row r="126" spans="1:5" x14ac:dyDescent="0.4">
      <c r="A126" s="119"/>
      <c r="B126" s="116">
        <f t="shared" si="78"/>
        <v>42339</v>
      </c>
      <c r="C126" s="120">
        <v>108.9</v>
      </c>
      <c r="D126" s="120">
        <v>122.1</v>
      </c>
      <c r="E126" s="120">
        <v>104.9</v>
      </c>
    </row>
    <row r="127" spans="1:5" x14ac:dyDescent="0.4">
      <c r="A127" s="119"/>
      <c r="B127" s="116">
        <f t="shared" si="78"/>
        <v>42430</v>
      </c>
      <c r="C127" s="120">
        <v>108.7</v>
      </c>
      <c r="D127" s="120">
        <v>122.6</v>
      </c>
      <c r="E127" s="120">
        <v>105.2</v>
      </c>
    </row>
    <row r="128" spans="1:5" x14ac:dyDescent="0.4">
      <c r="A128" s="119">
        <v>2016</v>
      </c>
      <c r="B128" s="116">
        <f t="shared" si="78"/>
        <v>42522</v>
      </c>
      <c r="C128" s="120">
        <v>109.3</v>
      </c>
      <c r="D128" s="120">
        <v>123.1</v>
      </c>
      <c r="E128" s="120">
        <v>105.3</v>
      </c>
    </row>
    <row r="129" spans="1:5" x14ac:dyDescent="0.4">
      <c r="A129" s="119"/>
      <c r="B129" s="116">
        <f t="shared" si="78"/>
        <v>42614</v>
      </c>
      <c r="C129" s="120">
        <v>110.4</v>
      </c>
      <c r="D129" s="120">
        <v>124.2</v>
      </c>
      <c r="E129" s="120">
        <v>105.6</v>
      </c>
    </row>
    <row r="130" spans="1:5" x14ac:dyDescent="0.4">
      <c r="A130" s="119"/>
      <c r="B130" s="116">
        <f t="shared" si="78"/>
        <v>42705</v>
      </c>
      <c r="C130" s="120">
        <v>110.9</v>
      </c>
      <c r="D130" s="120">
        <v>124.7</v>
      </c>
      <c r="E130" s="120">
        <v>105.9</v>
      </c>
    </row>
    <row r="131" spans="1:5" x14ac:dyDescent="0.4">
      <c r="A131" s="119"/>
      <c r="B131" s="116">
        <f t="shared" si="78"/>
        <v>42795</v>
      </c>
      <c r="C131" s="120">
        <v>111.3</v>
      </c>
      <c r="D131" s="120">
        <v>125.2</v>
      </c>
      <c r="E131" s="120">
        <v>106.2</v>
      </c>
    </row>
    <row r="132" spans="1:5" x14ac:dyDescent="0.4">
      <c r="A132" s="119">
        <v>2017</v>
      </c>
      <c r="B132" s="116">
        <f t="shared" si="78"/>
        <v>42887</v>
      </c>
      <c r="C132" s="120">
        <v>111.7</v>
      </c>
      <c r="D132" s="120">
        <v>125.6</v>
      </c>
      <c r="E132" s="120">
        <v>106.2</v>
      </c>
    </row>
    <row r="133" spans="1:5" x14ac:dyDescent="0.4">
      <c r="A133" s="119"/>
      <c r="B133" s="116">
        <f t="shared" si="78"/>
        <v>42979</v>
      </c>
      <c r="C133" s="120">
        <v>112.5</v>
      </c>
      <c r="D133" s="120">
        <v>126.8</v>
      </c>
      <c r="E133" s="120">
        <v>106.4</v>
      </c>
    </row>
    <row r="134" spans="1:5" x14ac:dyDescent="0.4">
      <c r="A134" s="119"/>
      <c r="B134" s="116">
        <f t="shared" si="78"/>
        <v>43070</v>
      </c>
      <c r="C134" s="120">
        <v>113.3</v>
      </c>
      <c r="D134" s="120">
        <v>127.2</v>
      </c>
      <c r="E134" s="120">
        <v>106.7</v>
      </c>
    </row>
    <row r="135" spans="1:5" x14ac:dyDescent="0.4">
      <c r="A135" s="119"/>
      <c r="B135" s="116">
        <f t="shared" si="78"/>
        <v>43160</v>
      </c>
      <c r="C135" s="120">
        <v>113.6</v>
      </c>
      <c r="D135" s="120">
        <v>127.8</v>
      </c>
      <c r="E135" s="120">
        <v>107</v>
      </c>
    </row>
    <row r="136" spans="1:5" x14ac:dyDescent="0.4">
      <c r="A136" s="119">
        <v>2018</v>
      </c>
      <c r="B136" s="116">
        <f t="shared" si="78"/>
        <v>43252</v>
      </c>
      <c r="C136" s="120">
        <v>114</v>
      </c>
      <c r="D136" s="120">
        <v>128.30000000000001</v>
      </c>
      <c r="E136" s="120">
        <v>107.2</v>
      </c>
    </row>
    <row r="137" spans="1:5" x14ac:dyDescent="0.4">
      <c r="A137" s="119"/>
      <c r="B137" s="116">
        <f t="shared" si="78"/>
        <v>43344</v>
      </c>
      <c r="C137" s="120">
        <v>114.7</v>
      </c>
      <c r="D137" s="120">
        <v>129.80000000000001</v>
      </c>
      <c r="E137" s="120">
        <v>108.3</v>
      </c>
    </row>
    <row r="138" spans="1:5" x14ac:dyDescent="0.4">
      <c r="A138" s="119"/>
      <c r="B138" s="116">
        <f t="shared" si="78"/>
        <v>43435</v>
      </c>
      <c r="C138" s="120">
        <v>115.2</v>
      </c>
      <c r="D138" s="120">
        <v>130.30000000000001</v>
      </c>
      <c r="E138" s="120">
        <v>108.5</v>
      </c>
    </row>
    <row r="139" spans="1:5" x14ac:dyDescent="0.4">
      <c r="A139" s="119"/>
      <c r="B139" s="116">
        <f t="shared" si="78"/>
        <v>43525</v>
      </c>
      <c r="C139" s="120">
        <v>115.1</v>
      </c>
      <c r="D139" s="120">
        <v>130.80000000000001</v>
      </c>
      <c r="E139" s="120">
        <v>108.7</v>
      </c>
    </row>
    <row r="140" spans="1:5" x14ac:dyDescent="0.4">
      <c r="A140" s="119">
        <v>2019</v>
      </c>
      <c r="B140" s="116">
        <f t="shared" si="78"/>
        <v>43617</v>
      </c>
      <c r="C140" s="120">
        <v>115.9</v>
      </c>
      <c r="D140" s="120">
        <v>131.30000000000001</v>
      </c>
      <c r="E140" s="120">
        <v>109.1</v>
      </c>
    </row>
    <row r="141" spans="1:5" x14ac:dyDescent="0.4">
      <c r="A141" s="119"/>
      <c r="B141" s="116">
        <f t="shared" si="78"/>
        <v>43709</v>
      </c>
      <c r="C141" s="120">
        <v>116.5</v>
      </c>
      <c r="D141" s="120">
        <v>132.6</v>
      </c>
      <c r="E141" s="120">
        <v>110.4</v>
      </c>
    </row>
    <row r="142" spans="1:5" x14ac:dyDescent="0.4">
      <c r="A142" s="119"/>
      <c r="B142" s="116">
        <f t="shared" si="78"/>
        <v>43800</v>
      </c>
      <c r="C142" s="120">
        <v>117.1</v>
      </c>
      <c r="D142" s="120">
        <v>133.1</v>
      </c>
      <c r="E142" s="120">
        <v>110.7</v>
      </c>
    </row>
    <row r="143" spans="1:5" x14ac:dyDescent="0.4">
      <c r="A143" s="119"/>
      <c r="B143" s="116">
        <f t="shared" si="78"/>
        <v>43891</v>
      </c>
      <c r="C143" s="120">
        <v>117.4</v>
      </c>
      <c r="D143" s="120">
        <v>133.6</v>
      </c>
      <c r="E143" s="120">
        <v>110.8</v>
      </c>
    </row>
    <row r="144" spans="1:5" x14ac:dyDescent="0.4">
      <c r="A144" s="119">
        <v>2020</v>
      </c>
      <c r="B144" s="116">
        <f t="shared" si="78"/>
        <v>43983</v>
      </c>
      <c r="C144" s="120">
        <v>114.7</v>
      </c>
      <c r="D144" s="120">
        <v>133.6</v>
      </c>
      <c r="E144" s="120">
        <v>111.2</v>
      </c>
    </row>
    <row r="145" spans="1:6" x14ac:dyDescent="0.4">
      <c r="A145" s="119"/>
      <c r="B145" s="116">
        <f t="shared" si="78"/>
        <v>44075</v>
      </c>
      <c r="C145" s="120">
        <v>116.8</v>
      </c>
      <c r="D145" s="120">
        <v>134.4</v>
      </c>
      <c r="E145" s="120">
        <v>112.3</v>
      </c>
    </row>
    <row r="146" spans="1:6" x14ac:dyDescent="0.4">
      <c r="A146" s="119"/>
      <c r="B146" s="116">
        <f t="shared" si="78"/>
        <v>44166</v>
      </c>
      <c r="C146" s="120">
        <v>118</v>
      </c>
      <c r="D146" s="120">
        <v>134.9</v>
      </c>
      <c r="E146" s="120">
        <v>112.4</v>
      </c>
    </row>
    <row r="147" spans="1:6" x14ac:dyDescent="0.4">
      <c r="A147" s="119"/>
      <c r="B147" s="116">
        <f t="shared" si="78"/>
        <v>44256</v>
      </c>
      <c r="C147" s="120">
        <v>118.5</v>
      </c>
      <c r="D147" s="120">
        <v>135.6</v>
      </c>
      <c r="E147" s="120">
        <v>112.8</v>
      </c>
    </row>
    <row r="148" spans="1:6" x14ac:dyDescent="0.4">
      <c r="A148" s="119">
        <v>2021</v>
      </c>
      <c r="B148" s="116">
        <f t="shared" si="78"/>
        <v>44348</v>
      </c>
      <c r="C148" s="120">
        <v>119.4</v>
      </c>
      <c r="D148" s="120">
        <v>136</v>
      </c>
      <c r="E148" s="120">
        <v>112.9</v>
      </c>
    </row>
    <row r="149" spans="1:6" x14ac:dyDescent="0.4">
      <c r="A149" s="119"/>
      <c r="B149" s="116">
        <f t="shared" si="78"/>
        <v>44440</v>
      </c>
      <c r="C149" s="120">
        <v>120.2</v>
      </c>
      <c r="D149" s="120">
        <v>137.19999999999999</v>
      </c>
      <c r="E149" s="120">
        <v>114.1</v>
      </c>
    </row>
    <row r="150" spans="1:6" x14ac:dyDescent="0.4">
      <c r="A150" s="119"/>
      <c r="B150" s="116">
        <f t="shared" si="78"/>
        <v>44531</v>
      </c>
      <c r="C150" s="120">
        <v>121.6</v>
      </c>
      <c r="D150" s="120">
        <v>138.1</v>
      </c>
      <c r="E150" s="120">
        <v>114.4</v>
      </c>
    </row>
    <row r="151" spans="1:6" x14ac:dyDescent="0.4">
      <c r="A151" s="119"/>
      <c r="B151" s="116">
        <f t="shared" si="78"/>
        <v>44621</v>
      </c>
      <c r="C151" s="120">
        <v>123.7</v>
      </c>
      <c r="D151" s="120">
        <v>138.9</v>
      </c>
      <c r="E151" s="120">
        <v>114.9</v>
      </c>
    </row>
    <row r="152" spans="1:6" x14ac:dyDescent="0.4">
      <c r="A152" s="119">
        <v>2022</v>
      </c>
      <c r="B152" s="116">
        <f t="shared" si="78"/>
        <v>44713</v>
      </c>
      <c r="C152" s="120">
        <v>125.7</v>
      </c>
      <c r="D152" s="120">
        <v>139.6</v>
      </c>
      <c r="E152" s="120">
        <v>115.3</v>
      </c>
    </row>
    <row r="153" spans="1:6" x14ac:dyDescent="0.4">
      <c r="A153" s="119"/>
      <c r="B153" s="116">
        <f t="shared" si="78"/>
        <v>44805</v>
      </c>
      <c r="C153" s="120">
        <v>128.6</v>
      </c>
      <c r="D153" s="120">
        <v>141.5</v>
      </c>
      <c r="E153" s="120">
        <v>117</v>
      </c>
    </row>
    <row r="154" spans="1:6" x14ac:dyDescent="0.4">
      <c r="A154" s="119"/>
      <c r="B154" s="116">
        <f t="shared" si="78"/>
        <v>44896</v>
      </c>
      <c r="C154" s="120">
        <v>130.9</v>
      </c>
      <c r="D154" s="120">
        <v>142.69999999999999</v>
      </c>
      <c r="E154" s="120">
        <v>117.4</v>
      </c>
      <c r="F154" s="122"/>
    </row>
    <row r="155" spans="1:6" x14ac:dyDescent="0.4">
      <c r="A155" s="119"/>
      <c r="B155" s="116">
        <f t="shared" si="78"/>
        <v>44986</v>
      </c>
      <c r="C155" s="120">
        <v>132.69999999999999</v>
      </c>
      <c r="D155" s="120">
        <v>143.69999999999999</v>
      </c>
      <c r="E155" s="120">
        <v>119</v>
      </c>
      <c r="F155" s="123"/>
    </row>
    <row r="156" spans="1:6" x14ac:dyDescent="0.4">
      <c r="A156" s="119">
        <v>2023</v>
      </c>
      <c r="B156" s="116">
        <f t="shared" si="78"/>
        <v>45078</v>
      </c>
      <c r="C156" s="120">
        <v>134</v>
      </c>
      <c r="D156" s="120">
        <v>144.4</v>
      </c>
      <c r="E156" s="120">
        <v>119.4</v>
      </c>
      <c r="F156" s="123"/>
    </row>
    <row r="157" spans="1:6" x14ac:dyDescent="0.4">
      <c r="A157" s="119"/>
      <c r="B157" s="116">
        <f t="shared" si="78"/>
        <v>45170</v>
      </c>
      <c r="C157" s="120">
        <v>135.80000000000001</v>
      </c>
      <c r="D157" s="120">
        <v>146.9</v>
      </c>
      <c r="E157" s="120">
        <v>123</v>
      </c>
      <c r="F157" s="123"/>
    </row>
    <row r="158" spans="1:6" x14ac:dyDescent="0.4">
      <c r="A158" s="119"/>
      <c r="B158" s="116">
        <f t="shared" si="78"/>
        <v>45261</v>
      </c>
      <c r="C158" s="120">
        <v>136.4</v>
      </c>
      <c r="D158" s="120">
        <v>148.80000000000001</v>
      </c>
      <c r="E158" s="120">
        <v>123.9</v>
      </c>
      <c r="F158" s="123"/>
    </row>
    <row r="159" spans="1:6" x14ac:dyDescent="0.4">
      <c r="A159" s="119"/>
      <c r="B159" s="116">
        <f t="shared" si="78"/>
        <v>45352</v>
      </c>
      <c r="C159" s="124">
        <v>137.69999999999999</v>
      </c>
      <c r="D159" s="124">
        <v>149.69999999999999</v>
      </c>
      <c r="E159" s="124">
        <v>124.7</v>
      </c>
    </row>
    <row r="160" spans="1:6" x14ac:dyDescent="0.4">
      <c r="A160" s="119">
        <v>2024</v>
      </c>
      <c r="B160" s="116">
        <f t="shared" si="78"/>
        <v>45444</v>
      </c>
      <c r="C160" s="124">
        <v>139.1</v>
      </c>
      <c r="D160" s="124">
        <v>150.4</v>
      </c>
      <c r="E160" s="124">
        <v>125.3</v>
      </c>
    </row>
    <row r="161" spans="1:6" x14ac:dyDescent="0.4">
      <c r="A161" s="119"/>
      <c r="B161" s="116">
        <f t="shared" si="78"/>
        <v>45536</v>
      </c>
      <c r="C161" s="124">
        <v>139.80000000000001</v>
      </c>
      <c r="D161" s="124">
        <v>152.19999999999999</v>
      </c>
      <c r="E161" s="124">
        <v>129.1</v>
      </c>
    </row>
    <row r="162" spans="1:6" x14ac:dyDescent="0.4">
      <c r="A162" s="119"/>
      <c r="B162" s="116">
        <f t="shared" si="78"/>
        <v>45627</v>
      </c>
      <c r="C162" s="125">
        <f>C158*C161/C157</f>
        <v>140.41767304860088</v>
      </c>
      <c r="D162" s="125">
        <f t="shared" ref="C162:E167" si="79">D158*D161/D157</f>
        <v>154.16855003403677</v>
      </c>
      <c r="E162" s="125">
        <f t="shared" si="79"/>
        <v>130.04463414634145</v>
      </c>
    </row>
    <row r="163" spans="1:6" x14ac:dyDescent="0.4">
      <c r="A163" s="119"/>
      <c r="B163" s="116">
        <f t="shared" si="78"/>
        <v>45717</v>
      </c>
      <c r="C163" s="125">
        <f t="shared" si="79"/>
        <v>141.75596465390277</v>
      </c>
      <c r="D163" s="125">
        <f t="shared" si="79"/>
        <v>155.10102110279098</v>
      </c>
      <c r="E163" s="125">
        <f t="shared" si="79"/>
        <v>130.88430894308942</v>
      </c>
    </row>
    <row r="164" spans="1:6" x14ac:dyDescent="0.4">
      <c r="A164" s="119">
        <v>2025</v>
      </c>
      <c r="B164" s="116">
        <f t="shared" si="78"/>
        <v>45809</v>
      </c>
      <c r="C164" s="125">
        <f t="shared" si="79"/>
        <v>143.19720176730485</v>
      </c>
      <c r="D164" s="125">
        <f t="shared" si="79"/>
        <v>155.82627637848876</v>
      </c>
      <c r="E164" s="125">
        <f t="shared" si="79"/>
        <v>131.51406504065039</v>
      </c>
    </row>
    <row r="165" spans="1:6" x14ac:dyDescent="0.4">
      <c r="A165" s="119"/>
      <c r="B165" s="116">
        <f t="shared" si="78"/>
        <v>45901</v>
      </c>
      <c r="C165" s="125">
        <f t="shared" si="79"/>
        <v>143.9178203240059</v>
      </c>
      <c r="D165" s="125">
        <f t="shared" si="79"/>
        <v>157.69121851599724</v>
      </c>
      <c r="E165" s="125">
        <f t="shared" si="79"/>
        <v>135.50252032520325</v>
      </c>
    </row>
    <row r="166" spans="1:6" x14ac:dyDescent="0.4">
      <c r="A166" s="119"/>
      <c r="B166" s="116">
        <f t="shared" si="78"/>
        <v>45992</v>
      </c>
      <c r="C166" s="125">
        <f t="shared" si="79"/>
        <v>144.55368698228571</v>
      </c>
      <c r="D166" s="125">
        <f t="shared" si="79"/>
        <v>159.7307917983689</v>
      </c>
      <c r="E166" s="125">
        <f t="shared" si="79"/>
        <v>136.49400218124131</v>
      </c>
    </row>
    <row r="167" spans="1:6" x14ac:dyDescent="0.4">
      <c r="A167" s="119"/>
      <c r="B167" s="116">
        <f t="shared" si="78"/>
        <v>46082</v>
      </c>
      <c r="C167" s="125">
        <f t="shared" si="79"/>
        <v>145.93139807522536</v>
      </c>
      <c r="D167" s="125">
        <f t="shared" si="79"/>
        <v>160.69690545843963</v>
      </c>
      <c r="E167" s="125">
        <f t="shared" si="79"/>
        <v>137.37531938660851</v>
      </c>
      <c r="F167" s="126"/>
    </row>
    <row r="168" spans="1:6" x14ac:dyDescent="0.4">
      <c r="A168" s="119">
        <v>2026</v>
      </c>
      <c r="B168" s="116">
        <f t="shared" ref="B168:B170" si="80">EDATE(B167,3)</f>
        <v>46174</v>
      </c>
      <c r="C168" s="127"/>
      <c r="D168" s="127"/>
      <c r="E168" s="127"/>
      <c r="F168" s="127"/>
    </row>
    <row r="169" spans="1:6" x14ac:dyDescent="0.4">
      <c r="A169" s="119"/>
      <c r="B169" s="116">
        <f t="shared" si="80"/>
        <v>46266</v>
      </c>
      <c r="C169" s="127"/>
      <c r="D169" s="127"/>
      <c r="E169" s="127"/>
      <c r="F169" s="127"/>
    </row>
    <row r="170" spans="1:6" x14ac:dyDescent="0.4">
      <c r="A170" s="119"/>
      <c r="B170" s="116">
        <f t="shared" si="80"/>
        <v>46357</v>
      </c>
      <c r="C170" s="127"/>
      <c r="D170" s="127"/>
      <c r="E170" s="127"/>
      <c r="F170" s="127"/>
    </row>
    <row r="171" spans="1:6" x14ac:dyDescent="0.4">
      <c r="A171" s="91"/>
      <c r="B171" s="116"/>
      <c r="C171" s="127"/>
      <c r="D171" s="127"/>
      <c r="E171" s="127"/>
      <c r="F171" s="127"/>
    </row>
    <row r="172" spans="1:6" x14ac:dyDescent="0.4"/>
    <row r="173" spans="1:6" x14ac:dyDescent="0.4"/>
    <row r="174" spans="1:6" x14ac:dyDescent="0.4"/>
    <row r="175" spans="1:6" x14ac:dyDescent="0.4"/>
    <row r="176" spans="1:6" x14ac:dyDescent="0.4"/>
    <row r="177" x14ac:dyDescent="0.4"/>
    <row r="178" x14ac:dyDescent="0.4"/>
    <row r="179" x14ac:dyDescent="0.4"/>
    <row r="180" x14ac:dyDescent="0.4"/>
    <row r="181" x14ac:dyDescent="0.4"/>
    <row r="182" x14ac:dyDescent="0.4"/>
    <row r="183" x14ac:dyDescent="0.4"/>
    <row r="184" x14ac:dyDescent="0.4"/>
    <row r="185" x14ac:dyDescent="0.4"/>
    <row r="186" x14ac:dyDescent="0.4"/>
    <row r="187" x14ac:dyDescent="0.4"/>
    <row r="188" x14ac:dyDescent="0.4"/>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22B53-CCE9-4D24-915A-1494CE3DE329}">
  <dimension ref="A1:T86"/>
  <sheetViews>
    <sheetView showGridLines="0" zoomScaleNormal="100" workbookViewId="0">
      <selection activeCell="A2" sqref="A2"/>
    </sheetView>
  </sheetViews>
  <sheetFormatPr defaultColWidth="0" defaultRowHeight="17.399999999999999" zeroHeight="1" x14ac:dyDescent="0.4"/>
  <cols>
    <col min="1" max="1" width="17.5546875" style="95" customWidth="1"/>
    <col min="2" max="2" width="30.5546875" style="96" customWidth="1"/>
    <col min="3" max="3" width="29" style="96" customWidth="1"/>
    <col min="4" max="4" width="37.88671875" style="96" customWidth="1"/>
    <col min="5" max="5" width="51.44140625" style="96" customWidth="1"/>
    <col min="6" max="6" width="9.109375" style="95" customWidth="1"/>
    <col min="7" max="16384" width="9.109375" style="95" hidden="1"/>
  </cols>
  <sheetData>
    <row r="1" spans="1:20" s="96" customFormat="1" x14ac:dyDescent="0.4">
      <c r="A1" s="106"/>
      <c r="G1" s="95"/>
      <c r="H1" s="95"/>
      <c r="I1" s="95"/>
      <c r="J1" s="95"/>
      <c r="K1" s="95"/>
      <c r="L1" s="95"/>
    </row>
    <row r="2" spans="1:20" s="96" customFormat="1" ht="21" customHeight="1" x14ac:dyDescent="0.4">
      <c r="A2" s="92" t="s">
        <v>713</v>
      </c>
      <c r="B2" s="93"/>
      <c r="C2" s="93"/>
      <c r="D2" s="94"/>
      <c r="E2" s="128"/>
      <c r="F2" s="128"/>
      <c r="G2" s="94"/>
      <c r="H2" s="95"/>
      <c r="I2" s="95"/>
      <c r="J2" s="95"/>
    </row>
    <row r="3" spans="1:20" s="96" customFormat="1" ht="17.100000000000001" customHeight="1" x14ac:dyDescent="0.4">
      <c r="A3" s="97" t="s">
        <v>714</v>
      </c>
      <c r="D3" s="95"/>
      <c r="E3" s="95"/>
      <c r="F3" s="95"/>
      <c r="G3" s="95"/>
    </row>
    <row r="4" spans="1:20" s="96" customFormat="1" x14ac:dyDescent="0.4">
      <c r="A4" s="95"/>
      <c r="D4" s="95"/>
      <c r="E4" s="95"/>
      <c r="F4" s="95"/>
      <c r="G4" s="95"/>
    </row>
    <row r="5" spans="1:20" s="96" customFormat="1" x14ac:dyDescent="0.4">
      <c r="A5" s="95"/>
      <c r="D5" s="95"/>
      <c r="E5" s="95"/>
      <c r="F5" s="95"/>
      <c r="G5" s="95"/>
    </row>
    <row r="6" spans="1:20" s="96" customFormat="1" ht="17.100000000000001" customHeight="1" x14ac:dyDescent="0.4">
      <c r="A6" s="129" t="s">
        <v>715</v>
      </c>
      <c r="B6" s="108"/>
      <c r="C6" s="108"/>
      <c r="D6" s="108"/>
      <c r="E6" s="130"/>
      <c r="G6" s="95"/>
      <c r="H6" s="95"/>
      <c r="I6" s="95"/>
      <c r="J6" s="95"/>
      <c r="K6" s="95"/>
      <c r="L6" s="95"/>
      <c r="M6" s="95"/>
      <c r="N6" s="95"/>
      <c r="O6" s="95"/>
      <c r="P6" s="95"/>
      <c r="Q6" s="95"/>
      <c r="R6" s="95"/>
      <c r="S6" s="95"/>
      <c r="T6" s="95"/>
    </row>
    <row r="7" spans="1:20" s="96" customFormat="1" ht="9.6" customHeight="1" x14ac:dyDescent="0.4">
      <c r="A7" s="131"/>
      <c r="B7" s="130"/>
      <c r="C7" s="130"/>
      <c r="D7" s="130"/>
      <c r="E7" s="130"/>
      <c r="G7" s="95"/>
      <c r="H7" s="95"/>
      <c r="I7" s="95"/>
      <c r="J7" s="95"/>
      <c r="K7" s="95"/>
      <c r="L7" s="95"/>
      <c r="M7" s="95"/>
      <c r="N7" s="95"/>
      <c r="O7" s="95"/>
      <c r="P7" s="95"/>
      <c r="Q7" s="95"/>
      <c r="R7" s="95"/>
      <c r="S7" s="95"/>
      <c r="T7" s="95"/>
    </row>
    <row r="8" spans="1:20" s="96" customFormat="1" x14ac:dyDescent="0.4">
      <c r="A8" s="132" t="s">
        <v>716</v>
      </c>
      <c r="C8" s="133">
        <v>0.05</v>
      </c>
      <c r="D8" s="95"/>
      <c r="E8" s="95"/>
      <c r="F8" s="95"/>
      <c r="G8" s="95"/>
    </row>
    <row r="9" spans="1:20" s="96" customFormat="1" x14ac:dyDescent="0.4">
      <c r="A9" s="132" t="s">
        <v>717</v>
      </c>
      <c r="C9" s="134">
        <f>AVERAGE(B75:B76)</f>
        <v>1800.1</v>
      </c>
      <c r="D9" s="95"/>
      <c r="E9" s="95"/>
      <c r="F9" s="95"/>
      <c r="G9" s="95"/>
    </row>
    <row r="10" spans="1:20" s="96" customFormat="1" x14ac:dyDescent="0.4">
      <c r="A10" s="132" t="s">
        <v>315</v>
      </c>
      <c r="C10" s="134">
        <f>C9*52</f>
        <v>93605.2</v>
      </c>
      <c r="D10" s="95"/>
      <c r="E10" s="95"/>
      <c r="F10" s="95"/>
      <c r="G10" s="95"/>
    </row>
    <row r="11" spans="1:20" s="96" customFormat="1" x14ac:dyDescent="0.4">
      <c r="A11" s="132" t="s">
        <v>718</v>
      </c>
      <c r="C11" s="134">
        <f>C10+C10*((1-(1/(1+C8)^39))/C8)</f>
        <v>1686488.6954820666</v>
      </c>
      <c r="D11" s="95"/>
      <c r="E11" s="95"/>
      <c r="F11" s="95"/>
      <c r="G11" s="95"/>
    </row>
    <row r="12" spans="1:20" s="96" customFormat="1" x14ac:dyDescent="0.4">
      <c r="A12" s="132" t="s">
        <v>719</v>
      </c>
      <c r="C12" s="135">
        <f>C9/38</f>
        <v>47.371052631578948</v>
      </c>
      <c r="D12" s="95"/>
      <c r="E12" s="95"/>
      <c r="F12" s="95"/>
      <c r="G12" s="95"/>
    </row>
    <row r="13" spans="1:20" s="96" customFormat="1" x14ac:dyDescent="0.4">
      <c r="A13" s="95"/>
      <c r="D13" s="95"/>
      <c r="E13" s="95"/>
      <c r="F13" s="95"/>
      <c r="G13" s="95"/>
    </row>
    <row r="14" spans="1:20" s="96" customFormat="1" x14ac:dyDescent="0.4">
      <c r="A14" s="95"/>
      <c r="D14" s="95"/>
      <c r="E14" s="95"/>
      <c r="F14" s="95"/>
      <c r="G14" s="95"/>
    </row>
    <row r="15" spans="1:20" s="96" customFormat="1" ht="17.100000000000001" customHeight="1" x14ac:dyDescent="0.4">
      <c r="A15" s="107" t="s">
        <v>682</v>
      </c>
      <c r="B15" s="108"/>
      <c r="C15" s="108"/>
      <c r="D15" s="108"/>
      <c r="E15" s="130"/>
      <c r="G15" s="95"/>
      <c r="H15" s="95"/>
      <c r="I15" s="95"/>
      <c r="J15" s="95"/>
      <c r="K15" s="95"/>
      <c r="L15" s="95"/>
      <c r="M15" s="95"/>
      <c r="N15" s="95"/>
      <c r="O15" s="95"/>
      <c r="P15" s="95"/>
      <c r="Q15" s="95"/>
      <c r="R15" s="95"/>
      <c r="S15" s="95"/>
      <c r="T15" s="95"/>
    </row>
    <row r="16" spans="1:20" ht="16.350000000000001" customHeight="1" x14ac:dyDescent="0.4">
      <c r="A16" s="136" t="s">
        <v>682</v>
      </c>
      <c r="B16" s="127" t="s">
        <v>683</v>
      </c>
      <c r="C16" s="127"/>
      <c r="D16" s="95"/>
      <c r="E16" s="95"/>
    </row>
    <row r="17" spans="1:5" ht="16.350000000000001" customHeight="1" x14ac:dyDescent="0.4">
      <c r="A17" s="136" t="s">
        <v>684</v>
      </c>
      <c r="B17" s="137" t="s">
        <v>720</v>
      </c>
      <c r="C17" s="127"/>
      <c r="D17" s="95"/>
      <c r="E17" s="95"/>
    </row>
    <row r="18" spans="1:5" ht="16.350000000000001" customHeight="1" x14ac:dyDescent="0.4">
      <c r="A18" s="136" t="s">
        <v>685</v>
      </c>
      <c r="B18" s="127" t="s">
        <v>721</v>
      </c>
      <c r="C18" s="127"/>
      <c r="D18" s="95"/>
      <c r="E18" s="95"/>
    </row>
    <row r="19" spans="1:5" ht="16.350000000000001" customHeight="1" x14ac:dyDescent="0.4">
      <c r="A19" s="136" t="s">
        <v>21</v>
      </c>
      <c r="B19" s="138" t="s">
        <v>722</v>
      </c>
      <c r="C19" s="127"/>
      <c r="D19" s="95"/>
      <c r="E19" s="95"/>
    </row>
    <row r="20" spans="1:5" ht="16.350000000000001" customHeight="1" x14ac:dyDescent="0.4">
      <c r="A20" s="132" t="s">
        <v>40</v>
      </c>
      <c r="B20" s="138" t="s">
        <v>723</v>
      </c>
      <c r="C20" s="127"/>
      <c r="D20" s="95"/>
      <c r="E20" s="95"/>
    </row>
    <row r="21" spans="1:5" ht="16.350000000000001" customHeight="1" x14ac:dyDescent="0.4">
      <c r="A21" s="132" t="s">
        <v>693</v>
      </c>
      <c r="B21" s="138" t="s">
        <v>694</v>
      </c>
      <c r="C21" s="127"/>
      <c r="D21" s="127"/>
      <c r="E21" s="127"/>
    </row>
    <row r="22" spans="1:5" ht="16.350000000000001" customHeight="1" x14ac:dyDescent="0.4">
      <c r="A22" s="132" t="s">
        <v>695</v>
      </c>
      <c r="B22" s="138" t="s">
        <v>724</v>
      </c>
      <c r="C22" s="127"/>
      <c r="D22" s="127"/>
      <c r="E22" s="127"/>
    </row>
    <row r="23" spans="1:5" ht="16.350000000000001" customHeight="1" x14ac:dyDescent="0.4">
      <c r="A23" s="132" t="s">
        <v>697</v>
      </c>
      <c r="B23" s="138" t="s">
        <v>725</v>
      </c>
      <c r="C23" s="127"/>
      <c r="D23" s="127"/>
      <c r="E23" s="127"/>
    </row>
    <row r="24" spans="1:5" ht="16.350000000000001" customHeight="1" x14ac:dyDescent="0.4">
      <c r="A24" s="132" t="s">
        <v>699</v>
      </c>
      <c r="B24" s="138">
        <v>2</v>
      </c>
      <c r="C24" s="127"/>
      <c r="D24" s="127"/>
      <c r="E24" s="127"/>
    </row>
    <row r="25" spans="1:5" ht="16.350000000000001" customHeight="1" x14ac:dyDescent="0.4">
      <c r="A25" s="139" t="s">
        <v>700</v>
      </c>
      <c r="B25" s="140">
        <v>34653</v>
      </c>
      <c r="C25" s="127"/>
      <c r="D25" s="127"/>
      <c r="E25" s="127"/>
    </row>
    <row r="26" spans="1:5" ht="16.350000000000001" customHeight="1" x14ac:dyDescent="0.4">
      <c r="A26" s="139" t="s">
        <v>704</v>
      </c>
      <c r="B26" s="140">
        <v>45413</v>
      </c>
      <c r="C26" s="127"/>
      <c r="D26" s="127"/>
      <c r="E26" s="127"/>
    </row>
    <row r="27" spans="1:5" ht="16.350000000000001" customHeight="1" x14ac:dyDescent="0.4">
      <c r="A27" s="132" t="s">
        <v>705</v>
      </c>
      <c r="B27" s="138">
        <v>60</v>
      </c>
      <c r="C27" s="127"/>
      <c r="D27" s="127"/>
      <c r="E27" s="127"/>
    </row>
    <row r="28" spans="1:5" ht="16.350000000000001" customHeight="1" x14ac:dyDescent="0.4">
      <c r="A28" s="132" t="s">
        <v>706</v>
      </c>
      <c r="B28" s="138" t="s">
        <v>726</v>
      </c>
      <c r="C28" s="138"/>
      <c r="D28" s="127"/>
      <c r="E28" s="127"/>
    </row>
    <row r="29" spans="1:5" x14ac:dyDescent="0.4">
      <c r="A29" s="141"/>
      <c r="B29" s="138"/>
      <c r="C29" s="138"/>
      <c r="D29" s="127"/>
      <c r="E29" s="127"/>
    </row>
    <row r="30" spans="1:5" ht="17.399999999999999" customHeight="1" x14ac:dyDescent="0.4">
      <c r="A30" s="142" t="s">
        <v>712</v>
      </c>
      <c r="B30" s="143" t="s">
        <v>727</v>
      </c>
    </row>
    <row r="31" spans="1:5" x14ac:dyDescent="0.4">
      <c r="A31" s="116">
        <v>36661</v>
      </c>
      <c r="B31" s="120">
        <v>821.4</v>
      </c>
    </row>
    <row r="32" spans="1:5" x14ac:dyDescent="0.4">
      <c r="A32" s="116">
        <f>EDATE(A31,6)</f>
        <v>36845</v>
      </c>
      <c r="B32" s="120">
        <v>842</v>
      </c>
    </row>
    <row r="33" spans="1:2" x14ac:dyDescent="0.4">
      <c r="A33" s="116">
        <f t="shared" ref="A33:A78" si="0">EDATE(A32,6)</f>
        <v>37026</v>
      </c>
      <c r="B33" s="120">
        <v>869.2</v>
      </c>
    </row>
    <row r="34" spans="1:2" x14ac:dyDescent="0.4">
      <c r="A34" s="116">
        <f t="shared" si="0"/>
        <v>37210</v>
      </c>
      <c r="B34" s="120">
        <v>898.8</v>
      </c>
    </row>
    <row r="35" spans="1:2" x14ac:dyDescent="0.4">
      <c r="A35" s="116">
        <f t="shared" si="0"/>
        <v>37391</v>
      </c>
      <c r="B35" s="120">
        <v>905.9</v>
      </c>
    </row>
    <row r="36" spans="1:2" x14ac:dyDescent="0.4">
      <c r="A36" s="116">
        <f t="shared" si="0"/>
        <v>37575</v>
      </c>
      <c r="B36" s="120">
        <v>935.9</v>
      </c>
    </row>
    <row r="37" spans="1:2" x14ac:dyDescent="0.4">
      <c r="A37" s="116">
        <f t="shared" si="0"/>
        <v>37756</v>
      </c>
      <c r="B37" s="120">
        <v>961.4</v>
      </c>
    </row>
    <row r="38" spans="1:2" x14ac:dyDescent="0.4">
      <c r="A38" s="116">
        <f t="shared" si="0"/>
        <v>37940</v>
      </c>
      <c r="B38" s="120">
        <v>973.8</v>
      </c>
    </row>
    <row r="39" spans="1:2" x14ac:dyDescent="0.4">
      <c r="A39" s="116">
        <f t="shared" si="0"/>
        <v>38122</v>
      </c>
      <c r="B39" s="120">
        <v>986.4</v>
      </c>
    </row>
    <row r="40" spans="1:2" x14ac:dyDescent="0.4">
      <c r="A40" s="116">
        <f t="shared" si="0"/>
        <v>38306</v>
      </c>
      <c r="B40" s="120">
        <v>1002.8</v>
      </c>
    </row>
    <row r="41" spans="1:2" x14ac:dyDescent="0.4">
      <c r="A41" s="116">
        <f t="shared" si="0"/>
        <v>38487</v>
      </c>
      <c r="B41" s="120">
        <v>1044.3</v>
      </c>
    </row>
    <row r="42" spans="1:2" x14ac:dyDescent="0.4">
      <c r="A42" s="116">
        <f t="shared" si="0"/>
        <v>38671</v>
      </c>
      <c r="B42" s="120">
        <v>1069.2</v>
      </c>
    </row>
    <row r="43" spans="1:2" x14ac:dyDescent="0.4">
      <c r="A43" s="116">
        <f t="shared" si="0"/>
        <v>38852</v>
      </c>
      <c r="B43" s="120">
        <v>1070.0999999999999</v>
      </c>
    </row>
    <row r="44" spans="1:2" x14ac:dyDescent="0.4">
      <c r="A44" s="116">
        <f t="shared" si="0"/>
        <v>39036</v>
      </c>
      <c r="B44" s="120">
        <v>1084</v>
      </c>
    </row>
    <row r="45" spans="1:2" x14ac:dyDescent="0.4">
      <c r="A45" s="116">
        <f t="shared" si="0"/>
        <v>39217</v>
      </c>
      <c r="B45" s="120">
        <v>1120.0999999999999</v>
      </c>
    </row>
    <row r="46" spans="1:2" x14ac:dyDescent="0.4">
      <c r="A46" s="116">
        <f t="shared" si="0"/>
        <v>39401</v>
      </c>
      <c r="B46" s="120">
        <v>1136.9000000000001</v>
      </c>
    </row>
    <row r="47" spans="1:2" x14ac:dyDescent="0.4">
      <c r="A47" s="116">
        <f t="shared" si="0"/>
        <v>39583</v>
      </c>
      <c r="B47" s="120">
        <v>1136.5</v>
      </c>
    </row>
    <row r="48" spans="1:2" x14ac:dyDescent="0.4">
      <c r="A48" s="116">
        <f t="shared" si="0"/>
        <v>39767</v>
      </c>
      <c r="B48" s="120">
        <v>1176.2</v>
      </c>
    </row>
    <row r="49" spans="1:2" x14ac:dyDescent="0.4">
      <c r="A49" s="116">
        <f t="shared" si="0"/>
        <v>39948</v>
      </c>
      <c r="B49" s="120">
        <v>1206.5</v>
      </c>
    </row>
    <row r="50" spans="1:2" x14ac:dyDescent="0.4">
      <c r="A50" s="116">
        <f t="shared" si="0"/>
        <v>40132</v>
      </c>
      <c r="B50" s="120">
        <v>1246.8</v>
      </c>
    </row>
    <row r="51" spans="1:2" x14ac:dyDescent="0.4">
      <c r="A51" s="116">
        <f t="shared" si="0"/>
        <v>40313</v>
      </c>
      <c r="B51" s="120">
        <v>1268.3</v>
      </c>
    </row>
    <row r="52" spans="1:2" x14ac:dyDescent="0.4">
      <c r="A52" s="116">
        <f t="shared" si="0"/>
        <v>40497</v>
      </c>
      <c r="B52" s="120">
        <v>1281.4000000000001</v>
      </c>
    </row>
    <row r="53" spans="1:2" x14ac:dyDescent="0.4">
      <c r="A53" s="116">
        <f t="shared" si="0"/>
        <v>40678</v>
      </c>
      <c r="B53" s="120">
        <v>1322.2</v>
      </c>
    </row>
    <row r="54" spans="1:2" x14ac:dyDescent="0.4">
      <c r="A54" s="116">
        <f t="shared" si="0"/>
        <v>40862</v>
      </c>
      <c r="B54" s="120">
        <v>1322.3</v>
      </c>
    </row>
    <row r="55" spans="1:2" x14ac:dyDescent="0.4">
      <c r="A55" s="116">
        <f t="shared" si="0"/>
        <v>41044</v>
      </c>
      <c r="B55" s="120">
        <v>1355.2</v>
      </c>
    </row>
    <row r="56" spans="1:2" x14ac:dyDescent="0.4">
      <c r="A56" s="116">
        <f t="shared" si="0"/>
        <v>41228</v>
      </c>
      <c r="B56" s="120">
        <v>1398.9</v>
      </c>
    </row>
    <row r="57" spans="1:2" x14ac:dyDescent="0.4">
      <c r="A57" s="116">
        <f t="shared" si="0"/>
        <v>41409</v>
      </c>
      <c r="B57" s="120">
        <v>1407.8</v>
      </c>
    </row>
    <row r="58" spans="1:2" x14ac:dyDescent="0.4">
      <c r="A58" s="116">
        <f t="shared" si="0"/>
        <v>41593</v>
      </c>
      <c r="B58" s="120">
        <v>1421.1</v>
      </c>
    </row>
    <row r="59" spans="1:2" x14ac:dyDescent="0.4">
      <c r="A59" s="116">
        <f t="shared" si="0"/>
        <v>41774</v>
      </c>
      <c r="B59" s="120">
        <v>1459</v>
      </c>
    </row>
    <row r="60" spans="1:2" x14ac:dyDescent="0.4">
      <c r="A60" s="116">
        <f t="shared" si="0"/>
        <v>41958</v>
      </c>
      <c r="B60" s="120">
        <v>1492.3</v>
      </c>
    </row>
    <row r="61" spans="1:2" x14ac:dyDescent="0.4">
      <c r="A61" s="116">
        <f t="shared" si="0"/>
        <v>42139</v>
      </c>
      <c r="B61" s="120">
        <v>1512.1</v>
      </c>
    </row>
    <row r="62" spans="1:2" x14ac:dyDescent="0.4">
      <c r="A62" s="116">
        <f t="shared" si="0"/>
        <v>42323</v>
      </c>
      <c r="B62" s="120">
        <v>1527.3</v>
      </c>
    </row>
    <row r="63" spans="1:2" x14ac:dyDescent="0.4">
      <c r="A63" s="116">
        <f t="shared" si="0"/>
        <v>42505</v>
      </c>
      <c r="B63" s="120">
        <v>1541</v>
      </c>
    </row>
    <row r="64" spans="1:2" x14ac:dyDescent="0.4">
      <c r="A64" s="116">
        <f t="shared" si="0"/>
        <v>42689</v>
      </c>
      <c r="B64" s="120">
        <v>1535.8</v>
      </c>
    </row>
    <row r="65" spans="1:2" x14ac:dyDescent="0.4">
      <c r="A65" s="116">
        <f t="shared" si="0"/>
        <v>42870</v>
      </c>
      <c r="B65" s="120">
        <v>1545.8</v>
      </c>
    </row>
    <row r="66" spans="1:2" x14ac:dyDescent="0.4">
      <c r="A66" s="116">
        <f t="shared" si="0"/>
        <v>43054</v>
      </c>
      <c r="B66" s="120">
        <v>1585.9</v>
      </c>
    </row>
    <row r="67" spans="1:2" x14ac:dyDescent="0.4">
      <c r="A67" s="116">
        <f t="shared" si="0"/>
        <v>43235</v>
      </c>
      <c r="B67" s="120">
        <v>1606.1</v>
      </c>
    </row>
    <row r="68" spans="1:2" x14ac:dyDescent="0.4">
      <c r="A68" s="116">
        <f t="shared" si="0"/>
        <v>43419</v>
      </c>
      <c r="B68" s="120">
        <v>1622.1</v>
      </c>
    </row>
    <row r="69" spans="1:2" x14ac:dyDescent="0.4">
      <c r="A69" s="116">
        <f t="shared" si="0"/>
        <v>43600</v>
      </c>
      <c r="B69" s="120">
        <v>1664.1</v>
      </c>
    </row>
    <row r="70" spans="1:2" x14ac:dyDescent="0.4">
      <c r="A70" s="116">
        <f t="shared" si="0"/>
        <v>43784</v>
      </c>
      <c r="B70" s="120">
        <v>1680.2</v>
      </c>
    </row>
    <row r="71" spans="1:2" x14ac:dyDescent="0.4">
      <c r="A71" s="116">
        <f t="shared" si="0"/>
        <v>43966</v>
      </c>
      <c r="B71" s="120">
        <v>1748.9</v>
      </c>
    </row>
    <row r="72" spans="1:2" x14ac:dyDescent="0.4">
      <c r="A72" s="116">
        <f t="shared" si="0"/>
        <v>44150</v>
      </c>
      <c r="B72" s="120">
        <v>1751.9</v>
      </c>
    </row>
    <row r="73" spans="1:2" x14ac:dyDescent="0.4">
      <c r="A73" s="116">
        <f t="shared" si="0"/>
        <v>44331</v>
      </c>
      <c r="B73" s="120">
        <v>1764.3</v>
      </c>
    </row>
    <row r="74" spans="1:2" x14ac:dyDescent="0.4">
      <c r="A74" s="116">
        <f t="shared" si="0"/>
        <v>44515</v>
      </c>
      <c r="B74" s="120">
        <v>1761.1</v>
      </c>
    </row>
    <row r="75" spans="1:2" x14ac:dyDescent="0.4">
      <c r="A75" s="116">
        <f t="shared" si="0"/>
        <v>44696</v>
      </c>
      <c r="B75" s="120">
        <v>1790</v>
      </c>
    </row>
    <row r="76" spans="1:2" x14ac:dyDescent="0.4">
      <c r="A76" s="116">
        <f t="shared" si="0"/>
        <v>44880</v>
      </c>
      <c r="B76" s="120">
        <v>1810.2</v>
      </c>
    </row>
    <row r="77" spans="1:2" x14ac:dyDescent="0.4">
      <c r="A77" s="116">
        <f t="shared" si="0"/>
        <v>45061</v>
      </c>
      <c r="B77" s="120">
        <v>1831.9</v>
      </c>
    </row>
    <row r="78" spans="1:2" x14ac:dyDescent="0.4">
      <c r="A78" s="116">
        <f t="shared" si="0"/>
        <v>45245</v>
      </c>
      <c r="B78" s="120">
        <v>1891.4</v>
      </c>
    </row>
    <row r="79" spans="1:2" x14ac:dyDescent="0.4">
      <c r="A79" s="116">
        <v>45427</v>
      </c>
      <c r="B79" s="120">
        <v>1935.7</v>
      </c>
    </row>
    <row r="80" spans="1:2" x14ac:dyDescent="0.4"/>
    <row r="81" x14ac:dyDescent="0.4"/>
    <row r="82" x14ac:dyDescent="0.4"/>
    <row r="83" x14ac:dyDescent="0.4"/>
    <row r="84" x14ac:dyDescent="0.4"/>
    <row r="85" x14ac:dyDescent="0.4"/>
    <row r="86" x14ac:dyDescent="0.4"/>
  </sheetData>
  <phoneticPr fontId="2" type="noConversion"/>
  <dataValidations count="1">
    <dataValidation type="list" allowBlank="1" showInputMessage="1" showErrorMessage="1" sqref="C8" xr:uid="{75C63A2C-2F54-4698-BD0E-8108D0082DC6}">
      <formula1>"7%,5%"</formula1>
    </dataValidation>
  </dataValidations>
  <pageMargins left="0.7" right="0.7" top="0.75" bottom="0.75" header="0.3" footer="0.3"/>
  <pageSetup paperSize="9" orientation="portrait" r:id="rId1"/>
  <ignoredErrors>
    <ignoredError sqref="B17" numberStoredAsText="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FDD7C-53AD-4200-AC36-B5BAC55BC69C}">
  <sheetPr>
    <tabColor theme="7" tint="0.59999389629810485"/>
  </sheetPr>
  <dimension ref="A1"/>
  <sheetViews>
    <sheetView workbookViewId="0">
      <selection activeCell="O34" sqref="O34"/>
    </sheetView>
  </sheetViews>
  <sheetFormatPr defaultRowHeight="14.4" x14ac:dyDescent="0.3"/>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9D2F4-D480-44DE-AEF4-8C1FC1EDB54E}">
  <sheetPr>
    <tabColor theme="7" tint="0.59999389629810485"/>
  </sheetPr>
  <dimension ref="B1:AQ83"/>
  <sheetViews>
    <sheetView zoomScale="115" zoomScaleNormal="115" workbookViewId="0">
      <selection activeCell="C16" sqref="C16:I16"/>
    </sheetView>
  </sheetViews>
  <sheetFormatPr defaultColWidth="8.5546875" defaultRowHeight="13.8" x14ac:dyDescent="0.3"/>
  <cols>
    <col min="1" max="1" width="1.44140625" style="26" customWidth="1"/>
    <col min="2" max="2" width="17.5546875" style="26" customWidth="1"/>
    <col min="3" max="6" width="24" style="26" customWidth="1"/>
    <col min="7" max="8" width="24" style="27" customWidth="1"/>
    <col min="9" max="9" width="24" style="26" customWidth="1"/>
    <col min="10" max="16384" width="8.5546875" style="26"/>
  </cols>
  <sheetData>
    <row r="1" spans="2:43" ht="14.4" thickBot="1" x14ac:dyDescent="0.35">
      <c r="C1" s="34" t="s">
        <v>728</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row>
    <row r="3" spans="2:43" ht="16.2" thickBot="1" x14ac:dyDescent="0.35">
      <c r="K3" s="35" t="s">
        <v>729</v>
      </c>
    </row>
    <row r="4" spans="2:43" ht="17.399999999999999" thickBot="1" x14ac:dyDescent="0.35">
      <c r="C4" s="41" t="s">
        <v>58</v>
      </c>
      <c r="D4" s="38" t="s">
        <v>730</v>
      </c>
      <c r="E4" s="38" t="s">
        <v>731</v>
      </c>
      <c r="F4" s="38" t="s">
        <v>85</v>
      </c>
      <c r="G4" s="39" t="s">
        <v>432</v>
      </c>
      <c r="H4" s="39" t="s">
        <v>732</v>
      </c>
      <c r="I4" s="40" t="s">
        <v>733</v>
      </c>
    </row>
    <row r="5" spans="2:43" ht="14.4" thickBot="1" x14ac:dyDescent="0.35">
      <c r="B5" s="28" t="s">
        <v>734</v>
      </c>
      <c r="C5" s="32">
        <v>44951</v>
      </c>
      <c r="D5" s="32">
        <v>44980</v>
      </c>
      <c r="E5" s="32">
        <v>44953</v>
      </c>
      <c r="F5" s="32">
        <v>44979</v>
      </c>
      <c r="G5" s="29"/>
      <c r="H5" s="29"/>
      <c r="I5" s="29"/>
      <c r="K5" s="36" t="s">
        <v>735</v>
      </c>
    </row>
    <row r="6" spans="2:43" ht="14.4" thickBot="1" x14ac:dyDescent="0.35">
      <c r="B6" s="28" t="s">
        <v>736</v>
      </c>
      <c r="C6" s="32">
        <v>45042</v>
      </c>
      <c r="D6" s="29"/>
      <c r="E6" s="31">
        <v>45044</v>
      </c>
      <c r="F6" s="31">
        <v>45063</v>
      </c>
      <c r="G6" s="29" t="s">
        <v>737</v>
      </c>
      <c r="H6" s="29" t="s">
        <v>737</v>
      </c>
      <c r="I6" s="37" t="s">
        <v>738</v>
      </c>
    </row>
    <row r="7" spans="2:43" ht="14.4" thickBot="1" x14ac:dyDescent="0.35">
      <c r="B7" s="28" t="s">
        <v>739</v>
      </c>
      <c r="C7" s="32">
        <v>45133</v>
      </c>
      <c r="D7" s="31">
        <v>45155</v>
      </c>
      <c r="E7" s="31">
        <v>45135</v>
      </c>
      <c r="F7" s="31">
        <v>45153</v>
      </c>
      <c r="G7" s="29"/>
      <c r="H7" s="29"/>
      <c r="I7" s="29"/>
    </row>
    <row r="8" spans="2:43" ht="14.4" thickBot="1" x14ac:dyDescent="0.35">
      <c r="B8" s="28" t="s">
        <v>740</v>
      </c>
      <c r="C8" s="32">
        <v>45224</v>
      </c>
      <c r="D8" s="29"/>
      <c r="E8" s="31">
        <v>45226</v>
      </c>
      <c r="F8" s="31">
        <v>45245</v>
      </c>
      <c r="G8" s="29"/>
      <c r="H8" s="29"/>
      <c r="I8" s="29"/>
    </row>
    <row r="9" spans="2:43" ht="14.4" thickBot="1" x14ac:dyDescent="0.35">
      <c r="B9" s="28" t="s">
        <v>741</v>
      </c>
      <c r="C9" s="32">
        <v>45322</v>
      </c>
      <c r="D9" s="31">
        <v>45344</v>
      </c>
      <c r="E9" s="31">
        <v>45324</v>
      </c>
      <c r="F9" s="31">
        <v>45343</v>
      </c>
      <c r="G9" s="29"/>
      <c r="H9" s="29"/>
      <c r="I9" s="29"/>
    </row>
    <row r="10" spans="2:43" x14ac:dyDescent="0.3">
      <c r="C10" s="30"/>
      <c r="D10" s="30"/>
      <c r="E10" s="30"/>
      <c r="F10" s="30"/>
    </row>
    <row r="11" spans="2:43" x14ac:dyDescent="0.3">
      <c r="C11" s="30"/>
      <c r="D11" s="30"/>
      <c r="E11" s="30"/>
      <c r="F11" s="30"/>
    </row>
    <row r="12" spans="2:43" ht="15.6" x14ac:dyDescent="0.3">
      <c r="C12" s="165" t="s">
        <v>742</v>
      </c>
      <c r="D12" s="165"/>
      <c r="E12" s="30"/>
      <c r="F12" s="30"/>
    </row>
    <row r="13" spans="2:43" x14ac:dyDescent="0.3">
      <c r="C13" s="164" t="s">
        <v>743</v>
      </c>
      <c r="D13" s="164"/>
      <c r="E13" s="164"/>
      <c r="F13" s="164"/>
      <c r="G13" s="164"/>
      <c r="H13" s="164"/>
      <c r="I13" s="164"/>
    </row>
    <row r="14" spans="2:43" x14ac:dyDescent="0.3">
      <c r="C14" s="164" t="s">
        <v>744</v>
      </c>
      <c r="D14" s="164"/>
      <c r="E14" s="164"/>
      <c r="F14" s="164"/>
      <c r="G14" s="164"/>
      <c r="H14" s="164"/>
      <c r="I14" s="164"/>
    </row>
    <row r="15" spans="2:43" x14ac:dyDescent="0.3">
      <c r="C15" s="164" t="s">
        <v>745</v>
      </c>
      <c r="D15" s="164"/>
      <c r="E15" s="164"/>
      <c r="F15" s="164"/>
      <c r="G15" s="164"/>
      <c r="H15" s="164"/>
      <c r="I15" s="164"/>
      <c r="J15" s="164"/>
    </row>
    <row r="16" spans="2:43" x14ac:dyDescent="0.3">
      <c r="C16" s="164" t="s">
        <v>746</v>
      </c>
      <c r="D16" s="164"/>
      <c r="E16" s="164"/>
      <c r="F16" s="164"/>
      <c r="G16" s="164"/>
      <c r="H16" s="164"/>
      <c r="I16" s="164"/>
    </row>
    <row r="17" spans="3:11" ht="24.75" customHeight="1" x14ac:dyDescent="0.3">
      <c r="C17" s="164" t="s">
        <v>747</v>
      </c>
      <c r="D17" s="164"/>
      <c r="E17" s="164"/>
      <c r="F17" s="164"/>
      <c r="G17" s="164"/>
      <c r="H17" s="164"/>
      <c r="I17" s="164"/>
    </row>
    <row r="18" spans="3:11" x14ac:dyDescent="0.3">
      <c r="C18" s="164" t="s">
        <v>748</v>
      </c>
      <c r="D18" s="164"/>
      <c r="E18" s="164"/>
      <c r="F18" s="164"/>
      <c r="G18" s="164"/>
      <c r="H18" s="164"/>
      <c r="I18" s="164"/>
    </row>
    <row r="31" spans="3:11" x14ac:dyDescent="0.3">
      <c r="K31" s="36" t="s">
        <v>749</v>
      </c>
    </row>
    <row r="45" spans="11:11" x14ac:dyDescent="0.3">
      <c r="K45" s="36" t="s">
        <v>750</v>
      </c>
    </row>
    <row r="83" spans="11:11" x14ac:dyDescent="0.3">
      <c r="K83" s="36" t="s">
        <v>751</v>
      </c>
    </row>
  </sheetData>
  <mergeCells count="7">
    <mergeCell ref="C17:I17"/>
    <mergeCell ref="C18:I18"/>
    <mergeCell ref="C12:D12"/>
    <mergeCell ref="C13:I13"/>
    <mergeCell ref="C14:I14"/>
    <mergeCell ref="C15:J15"/>
    <mergeCell ref="C16:I16"/>
  </mergeCells>
  <hyperlinks>
    <hyperlink ref="I4" r:id="rId1" location="national" xr:uid="{6BBA0486-6C28-4FA8-BCDF-22A4D77FFE02}"/>
    <hyperlink ref="F4" r:id="rId2" xr:uid="{275DFFEF-0839-4559-99B5-3BD7F5D6FC93}"/>
    <hyperlink ref="E4" r:id="rId3" xr:uid="{ECFF7E42-96AD-4911-B17C-0EB7599CE818}"/>
    <hyperlink ref="D4" r:id="rId4" xr:uid="{0AB9ABCE-CDCC-455D-978B-55FDE18FF177}"/>
    <hyperlink ref="C4" r:id="rId5" xr:uid="{2E67CD1A-2DA4-4711-89F1-CDD9353A055A}"/>
  </hyperlinks>
  <pageMargins left="0.7" right="0.7" top="0.75" bottom="0.75" header="0.3" footer="0.3"/>
  <pageSetup paperSize="9" orientation="portrait" horizontalDpi="300" verticalDpi="300" r:id="rId6"/>
  <drawing r:id="rId7"/>
  <legacyDrawing r:id="rId8"/>
  <mc:AlternateContent xmlns:mc="http://schemas.openxmlformats.org/markup-compatibility/2006">
    <mc:Choice Requires="x14">
      <controls>
        <mc:AlternateContent xmlns:mc="http://schemas.openxmlformats.org/markup-compatibility/2006">
          <mc:Choice Requires="x14">
            <control shapeId="20482" r:id="rId9" name="Check Box 2">
              <controlPr defaultSize="0" autoFill="0" autoLine="0" autoPict="0">
                <anchor moveWithCells="1">
                  <from>
                    <xdr:col>2</xdr:col>
                    <xdr:colOff>563880</xdr:colOff>
                    <xdr:row>4</xdr:row>
                    <xdr:rowOff>182880</xdr:rowOff>
                  </from>
                  <to>
                    <xdr:col>2</xdr:col>
                    <xdr:colOff>982980</xdr:colOff>
                    <xdr:row>6</xdr:row>
                    <xdr:rowOff>15240</xdr:rowOff>
                  </to>
                </anchor>
              </controlPr>
            </control>
          </mc:Choice>
        </mc:AlternateContent>
        <mc:AlternateContent xmlns:mc="http://schemas.openxmlformats.org/markup-compatibility/2006">
          <mc:Choice Requires="x14">
            <control shapeId="20483" r:id="rId10" name="Check Box 3">
              <controlPr defaultSize="0" autoFill="0" autoLine="0" autoPict="0">
                <anchor moveWithCells="1">
                  <from>
                    <xdr:col>2</xdr:col>
                    <xdr:colOff>563880</xdr:colOff>
                    <xdr:row>5</xdr:row>
                    <xdr:rowOff>182880</xdr:rowOff>
                  </from>
                  <to>
                    <xdr:col>2</xdr:col>
                    <xdr:colOff>982980</xdr:colOff>
                    <xdr:row>7</xdr:row>
                    <xdr:rowOff>15240</xdr:rowOff>
                  </to>
                </anchor>
              </controlPr>
            </control>
          </mc:Choice>
        </mc:AlternateContent>
        <mc:AlternateContent xmlns:mc="http://schemas.openxmlformats.org/markup-compatibility/2006">
          <mc:Choice Requires="x14">
            <control shapeId="20484" r:id="rId11" name="Check Box 4">
              <controlPr defaultSize="0" autoFill="0" autoLine="0" autoPict="0">
                <anchor moveWithCells="1">
                  <from>
                    <xdr:col>2</xdr:col>
                    <xdr:colOff>563880</xdr:colOff>
                    <xdr:row>6</xdr:row>
                    <xdr:rowOff>182880</xdr:rowOff>
                  </from>
                  <to>
                    <xdr:col>2</xdr:col>
                    <xdr:colOff>982980</xdr:colOff>
                    <xdr:row>8</xdr:row>
                    <xdr:rowOff>15240</xdr:rowOff>
                  </to>
                </anchor>
              </controlPr>
            </control>
          </mc:Choice>
        </mc:AlternateContent>
        <mc:AlternateContent xmlns:mc="http://schemas.openxmlformats.org/markup-compatibility/2006">
          <mc:Choice Requires="x14">
            <control shapeId="20485" r:id="rId12" name="Check Box 5">
              <controlPr defaultSize="0" autoFill="0" autoLine="0" autoPict="0">
                <anchor moveWithCells="1">
                  <from>
                    <xdr:col>2</xdr:col>
                    <xdr:colOff>563880</xdr:colOff>
                    <xdr:row>7</xdr:row>
                    <xdr:rowOff>167640</xdr:rowOff>
                  </from>
                  <to>
                    <xdr:col>2</xdr:col>
                    <xdr:colOff>982980</xdr:colOff>
                    <xdr:row>9</xdr:row>
                    <xdr:rowOff>0</xdr:rowOff>
                  </to>
                </anchor>
              </controlPr>
            </control>
          </mc:Choice>
        </mc:AlternateContent>
        <mc:AlternateContent xmlns:mc="http://schemas.openxmlformats.org/markup-compatibility/2006">
          <mc:Choice Requires="x14">
            <control shapeId="20486" r:id="rId13" name="Check Box 6">
              <controlPr defaultSize="0" autoFill="0" autoLine="0" autoPict="0">
                <anchor moveWithCells="1">
                  <from>
                    <xdr:col>3</xdr:col>
                    <xdr:colOff>563880</xdr:colOff>
                    <xdr:row>7</xdr:row>
                    <xdr:rowOff>182880</xdr:rowOff>
                  </from>
                  <to>
                    <xdr:col>3</xdr:col>
                    <xdr:colOff>982980</xdr:colOff>
                    <xdr:row>9</xdr:row>
                    <xdr:rowOff>15240</xdr:rowOff>
                  </to>
                </anchor>
              </controlPr>
            </control>
          </mc:Choice>
        </mc:AlternateContent>
        <mc:AlternateContent xmlns:mc="http://schemas.openxmlformats.org/markup-compatibility/2006">
          <mc:Choice Requires="x14">
            <control shapeId="20487" r:id="rId14" name="Check Box 7">
              <controlPr defaultSize="0" autoFill="0" autoLine="0" autoPict="0">
                <anchor moveWithCells="1">
                  <from>
                    <xdr:col>3</xdr:col>
                    <xdr:colOff>563880</xdr:colOff>
                    <xdr:row>5</xdr:row>
                    <xdr:rowOff>182880</xdr:rowOff>
                  </from>
                  <to>
                    <xdr:col>3</xdr:col>
                    <xdr:colOff>982980</xdr:colOff>
                    <xdr:row>7</xdr:row>
                    <xdr:rowOff>15240</xdr:rowOff>
                  </to>
                </anchor>
              </controlPr>
            </control>
          </mc:Choice>
        </mc:AlternateContent>
        <mc:AlternateContent xmlns:mc="http://schemas.openxmlformats.org/markup-compatibility/2006">
          <mc:Choice Requires="x14">
            <control shapeId="20488" r:id="rId15" name="Check Box 8">
              <controlPr defaultSize="0" autoFill="0" autoLine="0" autoPict="0">
                <anchor moveWithCells="1">
                  <from>
                    <xdr:col>4</xdr:col>
                    <xdr:colOff>563880</xdr:colOff>
                    <xdr:row>4</xdr:row>
                    <xdr:rowOff>182880</xdr:rowOff>
                  </from>
                  <to>
                    <xdr:col>4</xdr:col>
                    <xdr:colOff>982980</xdr:colOff>
                    <xdr:row>6</xdr:row>
                    <xdr:rowOff>15240</xdr:rowOff>
                  </to>
                </anchor>
              </controlPr>
            </control>
          </mc:Choice>
        </mc:AlternateContent>
        <mc:AlternateContent xmlns:mc="http://schemas.openxmlformats.org/markup-compatibility/2006">
          <mc:Choice Requires="x14">
            <control shapeId="20489" r:id="rId16" name="Check Box 9">
              <controlPr defaultSize="0" autoFill="0" autoLine="0" autoPict="0">
                <anchor moveWithCells="1">
                  <from>
                    <xdr:col>4</xdr:col>
                    <xdr:colOff>563880</xdr:colOff>
                    <xdr:row>5</xdr:row>
                    <xdr:rowOff>182880</xdr:rowOff>
                  </from>
                  <to>
                    <xdr:col>4</xdr:col>
                    <xdr:colOff>982980</xdr:colOff>
                    <xdr:row>7</xdr:row>
                    <xdr:rowOff>15240</xdr:rowOff>
                  </to>
                </anchor>
              </controlPr>
            </control>
          </mc:Choice>
        </mc:AlternateContent>
        <mc:AlternateContent xmlns:mc="http://schemas.openxmlformats.org/markup-compatibility/2006">
          <mc:Choice Requires="x14">
            <control shapeId="20490" r:id="rId17" name="Check Box 10">
              <controlPr defaultSize="0" autoFill="0" autoLine="0" autoPict="0">
                <anchor moveWithCells="1">
                  <from>
                    <xdr:col>4</xdr:col>
                    <xdr:colOff>563880</xdr:colOff>
                    <xdr:row>6</xdr:row>
                    <xdr:rowOff>182880</xdr:rowOff>
                  </from>
                  <to>
                    <xdr:col>4</xdr:col>
                    <xdr:colOff>982980</xdr:colOff>
                    <xdr:row>8</xdr:row>
                    <xdr:rowOff>15240</xdr:rowOff>
                  </to>
                </anchor>
              </controlPr>
            </control>
          </mc:Choice>
        </mc:AlternateContent>
        <mc:AlternateContent xmlns:mc="http://schemas.openxmlformats.org/markup-compatibility/2006">
          <mc:Choice Requires="x14">
            <control shapeId="20491" r:id="rId18" name="Check Box 11">
              <controlPr defaultSize="0" autoFill="0" autoLine="0" autoPict="0">
                <anchor moveWithCells="1">
                  <from>
                    <xdr:col>4</xdr:col>
                    <xdr:colOff>563880</xdr:colOff>
                    <xdr:row>7</xdr:row>
                    <xdr:rowOff>182880</xdr:rowOff>
                  </from>
                  <to>
                    <xdr:col>4</xdr:col>
                    <xdr:colOff>982980</xdr:colOff>
                    <xdr:row>9</xdr:row>
                    <xdr:rowOff>15240</xdr:rowOff>
                  </to>
                </anchor>
              </controlPr>
            </control>
          </mc:Choice>
        </mc:AlternateContent>
        <mc:AlternateContent xmlns:mc="http://schemas.openxmlformats.org/markup-compatibility/2006">
          <mc:Choice Requires="x14">
            <control shapeId="20492" r:id="rId19" name="Check Box 12">
              <controlPr defaultSize="0" autoFill="0" autoLine="0" autoPict="0">
                <anchor moveWithCells="1">
                  <from>
                    <xdr:col>5</xdr:col>
                    <xdr:colOff>563880</xdr:colOff>
                    <xdr:row>7</xdr:row>
                    <xdr:rowOff>182880</xdr:rowOff>
                  </from>
                  <to>
                    <xdr:col>5</xdr:col>
                    <xdr:colOff>982980</xdr:colOff>
                    <xdr:row>9</xdr:row>
                    <xdr:rowOff>15240</xdr:rowOff>
                  </to>
                </anchor>
              </controlPr>
            </control>
          </mc:Choice>
        </mc:AlternateContent>
        <mc:AlternateContent xmlns:mc="http://schemas.openxmlformats.org/markup-compatibility/2006">
          <mc:Choice Requires="x14">
            <control shapeId="20494" r:id="rId20" name="Check Box 14">
              <controlPr defaultSize="0" autoFill="0" autoLine="0" autoPict="0">
                <anchor moveWithCells="1">
                  <from>
                    <xdr:col>5</xdr:col>
                    <xdr:colOff>563880</xdr:colOff>
                    <xdr:row>6</xdr:row>
                    <xdr:rowOff>182880</xdr:rowOff>
                  </from>
                  <to>
                    <xdr:col>5</xdr:col>
                    <xdr:colOff>982980</xdr:colOff>
                    <xdr:row>8</xdr:row>
                    <xdr:rowOff>15240</xdr:rowOff>
                  </to>
                </anchor>
              </controlPr>
            </control>
          </mc:Choice>
        </mc:AlternateContent>
        <mc:AlternateContent xmlns:mc="http://schemas.openxmlformats.org/markup-compatibility/2006">
          <mc:Choice Requires="x14">
            <control shapeId="20495" r:id="rId21" name="Check Box 15">
              <controlPr defaultSize="0" autoFill="0" autoLine="0" autoPict="0">
                <anchor moveWithCells="1">
                  <from>
                    <xdr:col>5</xdr:col>
                    <xdr:colOff>563880</xdr:colOff>
                    <xdr:row>5</xdr:row>
                    <xdr:rowOff>182880</xdr:rowOff>
                  </from>
                  <to>
                    <xdr:col>5</xdr:col>
                    <xdr:colOff>982980</xdr:colOff>
                    <xdr:row>7</xdr:row>
                    <xdr:rowOff>15240</xdr:rowOff>
                  </to>
                </anchor>
              </controlPr>
            </control>
          </mc:Choice>
        </mc:AlternateContent>
        <mc:AlternateContent xmlns:mc="http://schemas.openxmlformats.org/markup-compatibility/2006">
          <mc:Choice Requires="x14">
            <control shapeId="20496" r:id="rId22" name="Check Box 16">
              <controlPr defaultSize="0" autoFill="0" autoLine="0" autoPict="0">
                <anchor moveWithCells="1">
                  <from>
                    <xdr:col>5</xdr:col>
                    <xdr:colOff>563880</xdr:colOff>
                    <xdr:row>4</xdr:row>
                    <xdr:rowOff>182880</xdr:rowOff>
                  </from>
                  <to>
                    <xdr:col>5</xdr:col>
                    <xdr:colOff>982980</xdr:colOff>
                    <xdr:row>6</xdr:row>
                    <xdr:rowOff>15240</xdr:rowOff>
                  </to>
                </anchor>
              </controlPr>
            </control>
          </mc:Choice>
        </mc:AlternateContent>
        <mc:AlternateContent xmlns:mc="http://schemas.openxmlformats.org/markup-compatibility/2006">
          <mc:Choice Requires="x14">
            <control shapeId="20498" r:id="rId23" name="Check Box 18">
              <controlPr defaultSize="0" autoFill="0" autoLine="0" autoPict="0">
                <anchor moveWithCells="1">
                  <from>
                    <xdr:col>6</xdr:col>
                    <xdr:colOff>716280</xdr:colOff>
                    <xdr:row>4</xdr:row>
                    <xdr:rowOff>182880</xdr:rowOff>
                  </from>
                  <to>
                    <xdr:col>6</xdr:col>
                    <xdr:colOff>1135380</xdr:colOff>
                    <xdr:row>6</xdr:row>
                    <xdr:rowOff>15240</xdr:rowOff>
                  </to>
                </anchor>
              </controlPr>
            </control>
          </mc:Choice>
        </mc:AlternateContent>
        <mc:AlternateContent xmlns:mc="http://schemas.openxmlformats.org/markup-compatibility/2006">
          <mc:Choice Requires="x14">
            <control shapeId="20502" r:id="rId24" name="Check Box 22">
              <controlPr defaultSize="0" autoFill="0" autoLine="0" autoPict="0">
                <anchor moveWithCells="1">
                  <from>
                    <xdr:col>8</xdr:col>
                    <xdr:colOff>716280</xdr:colOff>
                    <xdr:row>4</xdr:row>
                    <xdr:rowOff>182880</xdr:rowOff>
                  </from>
                  <to>
                    <xdr:col>8</xdr:col>
                    <xdr:colOff>1135380</xdr:colOff>
                    <xdr:row>6</xdr:row>
                    <xdr:rowOff>30480</xdr:rowOff>
                  </to>
                </anchor>
              </controlPr>
            </control>
          </mc:Choice>
        </mc:AlternateContent>
        <mc:AlternateContent xmlns:mc="http://schemas.openxmlformats.org/markup-compatibility/2006">
          <mc:Choice Requires="x14">
            <control shapeId="20503" r:id="rId25" name="Check Box 23">
              <controlPr defaultSize="0" autoFill="0" autoLine="0" autoPict="0">
                <anchor moveWithCells="1">
                  <from>
                    <xdr:col>2</xdr:col>
                    <xdr:colOff>563880</xdr:colOff>
                    <xdr:row>3</xdr:row>
                    <xdr:rowOff>182880</xdr:rowOff>
                  </from>
                  <to>
                    <xdr:col>2</xdr:col>
                    <xdr:colOff>982980</xdr:colOff>
                    <xdr:row>5</xdr:row>
                    <xdr:rowOff>15240</xdr:rowOff>
                  </to>
                </anchor>
              </controlPr>
            </control>
          </mc:Choice>
        </mc:AlternateContent>
        <mc:AlternateContent xmlns:mc="http://schemas.openxmlformats.org/markup-compatibility/2006">
          <mc:Choice Requires="x14">
            <control shapeId="20504" r:id="rId26" name="Check Box 24">
              <controlPr defaultSize="0" autoFill="0" autoLine="0" autoPict="0">
                <anchor moveWithCells="1">
                  <from>
                    <xdr:col>3</xdr:col>
                    <xdr:colOff>563880</xdr:colOff>
                    <xdr:row>3</xdr:row>
                    <xdr:rowOff>182880</xdr:rowOff>
                  </from>
                  <to>
                    <xdr:col>3</xdr:col>
                    <xdr:colOff>982980</xdr:colOff>
                    <xdr:row>5</xdr:row>
                    <xdr:rowOff>15240</xdr:rowOff>
                  </to>
                </anchor>
              </controlPr>
            </control>
          </mc:Choice>
        </mc:AlternateContent>
        <mc:AlternateContent xmlns:mc="http://schemas.openxmlformats.org/markup-compatibility/2006">
          <mc:Choice Requires="x14">
            <control shapeId="20505" r:id="rId27" name="Check Box 25">
              <controlPr defaultSize="0" autoFill="0" autoLine="0" autoPict="0">
                <anchor moveWithCells="1">
                  <from>
                    <xdr:col>4</xdr:col>
                    <xdr:colOff>563880</xdr:colOff>
                    <xdr:row>3</xdr:row>
                    <xdr:rowOff>182880</xdr:rowOff>
                  </from>
                  <to>
                    <xdr:col>4</xdr:col>
                    <xdr:colOff>982980</xdr:colOff>
                    <xdr:row>5</xdr:row>
                    <xdr:rowOff>15240</xdr:rowOff>
                  </to>
                </anchor>
              </controlPr>
            </control>
          </mc:Choice>
        </mc:AlternateContent>
        <mc:AlternateContent xmlns:mc="http://schemas.openxmlformats.org/markup-compatibility/2006">
          <mc:Choice Requires="x14">
            <control shapeId="20506" r:id="rId28" name="Check Box 26">
              <controlPr defaultSize="0" autoFill="0" autoLine="0" autoPict="0">
                <anchor moveWithCells="1">
                  <from>
                    <xdr:col>5</xdr:col>
                    <xdr:colOff>563880</xdr:colOff>
                    <xdr:row>3</xdr:row>
                    <xdr:rowOff>182880</xdr:rowOff>
                  </from>
                  <to>
                    <xdr:col>5</xdr:col>
                    <xdr:colOff>982980</xdr:colOff>
                    <xdr:row>5</xdr:row>
                    <xdr:rowOff>15240</xdr:rowOff>
                  </to>
                </anchor>
              </controlPr>
            </control>
          </mc:Choice>
        </mc:AlternateContent>
        <mc:AlternateContent xmlns:mc="http://schemas.openxmlformats.org/markup-compatibility/2006">
          <mc:Choice Requires="x14">
            <control shapeId="20507" r:id="rId29" name="Check Box 27">
              <controlPr defaultSize="0" autoFill="0" autoLine="0" autoPict="0">
                <anchor moveWithCells="1">
                  <from>
                    <xdr:col>7</xdr:col>
                    <xdr:colOff>716280</xdr:colOff>
                    <xdr:row>4</xdr:row>
                    <xdr:rowOff>182880</xdr:rowOff>
                  </from>
                  <to>
                    <xdr:col>7</xdr:col>
                    <xdr:colOff>1135380</xdr:colOff>
                    <xdr:row>6</xdr:row>
                    <xdr:rowOff>30480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5628E-E02D-4974-AAD5-2A12F8396D2C}">
  <sheetPr>
    <tabColor theme="7" tint="0.59999389629810485"/>
  </sheetPr>
  <dimension ref="A1:H1048576"/>
  <sheetViews>
    <sheetView showGridLines="0" zoomScale="115" zoomScaleNormal="115" workbookViewId="0">
      <selection activeCell="B1" sqref="B1"/>
    </sheetView>
  </sheetViews>
  <sheetFormatPr defaultColWidth="73.5546875" defaultRowHeight="14.4" x14ac:dyDescent="0.3"/>
  <cols>
    <col min="1" max="1" width="12" customWidth="1"/>
    <col min="2" max="2" width="8.5546875" customWidth="1"/>
    <col min="3" max="3" width="41.109375" customWidth="1"/>
    <col min="4" max="4" width="43.44140625" customWidth="1"/>
    <col min="5" max="5" width="60.44140625" customWidth="1"/>
    <col min="6" max="6" width="31.109375" customWidth="1"/>
    <col min="7" max="8" width="17" customWidth="1"/>
  </cols>
  <sheetData>
    <row r="1" spans="1:8" ht="28.2" thickBot="1" x14ac:dyDescent="0.35">
      <c r="B1" s="16" t="s">
        <v>752</v>
      </c>
      <c r="C1" s="15" t="s">
        <v>753</v>
      </c>
      <c r="D1" s="15" t="s">
        <v>754</v>
      </c>
      <c r="E1" s="14" t="s">
        <v>755</v>
      </c>
      <c r="F1" s="14" t="s">
        <v>756</v>
      </c>
      <c r="G1" s="14" t="s">
        <v>757</v>
      </c>
      <c r="H1" s="21" t="s">
        <v>758</v>
      </c>
    </row>
    <row r="2" spans="1:8" ht="233.1" customHeight="1" thickBot="1" x14ac:dyDescent="0.35">
      <c r="A2" s="25" t="s">
        <v>759</v>
      </c>
      <c r="B2" s="4" t="s">
        <v>760</v>
      </c>
      <c r="C2" s="3" t="s">
        <v>761</v>
      </c>
      <c r="D2" s="13" t="s">
        <v>762</v>
      </c>
      <c r="E2" s="4" t="s">
        <v>763</v>
      </c>
      <c r="F2" s="3" t="s">
        <v>764</v>
      </c>
      <c r="G2" s="3" t="s">
        <v>765</v>
      </c>
      <c r="H2" s="2" t="s">
        <v>766</v>
      </c>
    </row>
    <row r="3" spans="1:8" ht="43.5" customHeight="1" thickBot="1" x14ac:dyDescent="0.35">
      <c r="A3" s="25" t="s">
        <v>759</v>
      </c>
      <c r="B3" s="11" t="s">
        <v>760</v>
      </c>
      <c r="C3" s="10" t="s">
        <v>767</v>
      </c>
      <c r="D3" s="10" t="s">
        <v>768</v>
      </c>
      <c r="E3" s="12" t="s">
        <v>769</v>
      </c>
      <c r="F3" s="12" t="s">
        <v>770</v>
      </c>
      <c r="G3" s="10" t="s">
        <v>771</v>
      </c>
      <c r="H3" s="22"/>
    </row>
    <row r="4" spans="1:8" ht="119.1" customHeight="1" thickBot="1" x14ac:dyDescent="0.35">
      <c r="A4" s="25" t="s">
        <v>759</v>
      </c>
      <c r="B4" s="4" t="s">
        <v>760</v>
      </c>
      <c r="C4" s="3" t="s">
        <v>772</v>
      </c>
      <c r="D4" s="3"/>
      <c r="E4" s="3" t="s">
        <v>773</v>
      </c>
      <c r="F4" s="3" t="s">
        <v>774</v>
      </c>
      <c r="G4" s="3" t="s">
        <v>770</v>
      </c>
      <c r="H4" s="2"/>
    </row>
    <row r="5" spans="1:8" ht="91.5" customHeight="1" thickBot="1" x14ac:dyDescent="0.35">
      <c r="A5" s="25" t="s">
        <v>759</v>
      </c>
      <c r="B5" s="11" t="s">
        <v>760</v>
      </c>
      <c r="C5" s="10" t="s">
        <v>775</v>
      </c>
      <c r="D5" s="10"/>
      <c r="E5" s="10" t="s">
        <v>776</v>
      </c>
      <c r="F5" s="10"/>
      <c r="G5" s="10" t="s">
        <v>770</v>
      </c>
      <c r="H5" s="22"/>
    </row>
    <row r="6" spans="1:8" ht="69.900000000000006" customHeight="1" thickBot="1" x14ac:dyDescent="0.35">
      <c r="A6" s="25" t="s">
        <v>759</v>
      </c>
      <c r="B6" s="4" t="s">
        <v>760</v>
      </c>
      <c r="C6" s="3" t="s">
        <v>777</v>
      </c>
      <c r="D6" s="3" t="s">
        <v>768</v>
      </c>
      <c r="E6" s="3" t="s">
        <v>778</v>
      </c>
      <c r="F6" s="3" t="s">
        <v>779</v>
      </c>
      <c r="G6" s="3" t="s">
        <v>770</v>
      </c>
      <c r="H6" s="2"/>
    </row>
    <row r="7" spans="1:8" ht="235.2" thickBot="1" x14ac:dyDescent="0.35">
      <c r="A7" s="25" t="s">
        <v>759</v>
      </c>
      <c r="B7" s="4" t="s">
        <v>780</v>
      </c>
      <c r="C7" s="3" t="s">
        <v>781</v>
      </c>
      <c r="D7" s="3" t="s">
        <v>768</v>
      </c>
      <c r="E7" s="3" t="s">
        <v>782</v>
      </c>
      <c r="F7" s="3"/>
      <c r="G7" s="3" t="s">
        <v>783</v>
      </c>
      <c r="H7" s="2"/>
    </row>
    <row r="8" spans="1:8" ht="166.2" thickBot="1" x14ac:dyDescent="0.35">
      <c r="A8" s="25" t="s">
        <v>759</v>
      </c>
      <c r="B8" s="4" t="s">
        <v>784</v>
      </c>
      <c r="C8" s="3" t="s">
        <v>785</v>
      </c>
      <c r="D8" s="3" t="s">
        <v>768</v>
      </c>
      <c r="E8" s="3" t="s">
        <v>786</v>
      </c>
      <c r="F8" s="3" t="s">
        <v>787</v>
      </c>
      <c r="G8" s="3" t="s">
        <v>783</v>
      </c>
      <c r="H8" s="2"/>
    </row>
    <row r="9" spans="1:8" ht="108.6" customHeight="1" thickBot="1" x14ac:dyDescent="0.35">
      <c r="A9" s="25" t="s">
        <v>759</v>
      </c>
      <c r="B9" s="4" t="s">
        <v>760</v>
      </c>
      <c r="C9" s="3" t="s">
        <v>788</v>
      </c>
      <c r="D9" s="3"/>
      <c r="E9" s="3" t="s">
        <v>789</v>
      </c>
      <c r="F9" s="9" t="s">
        <v>790</v>
      </c>
      <c r="G9" s="8" t="s">
        <v>770</v>
      </c>
      <c r="H9" s="23"/>
    </row>
    <row r="10" spans="1:8" ht="280.5" customHeight="1" thickBot="1" x14ac:dyDescent="0.35">
      <c r="A10" s="25" t="s">
        <v>759</v>
      </c>
      <c r="B10" s="4" t="s">
        <v>784</v>
      </c>
      <c r="C10" s="3" t="s">
        <v>791</v>
      </c>
      <c r="D10" s="3"/>
      <c r="E10" s="3" t="s">
        <v>792</v>
      </c>
      <c r="F10" s="3" t="s">
        <v>793</v>
      </c>
      <c r="G10" s="3" t="s">
        <v>783</v>
      </c>
      <c r="H10" s="2"/>
    </row>
    <row r="11" spans="1:8" ht="69.599999999999994" thickBot="1" x14ac:dyDescent="0.35">
      <c r="A11" s="25"/>
      <c r="B11" s="4" t="s">
        <v>794</v>
      </c>
      <c r="C11" s="3" t="s">
        <v>795</v>
      </c>
      <c r="D11" s="3"/>
      <c r="E11" s="3" t="s">
        <v>796</v>
      </c>
      <c r="F11" s="3"/>
      <c r="G11" s="3" t="s">
        <v>797</v>
      </c>
      <c r="H11" s="2"/>
    </row>
    <row r="12" spans="1:8" ht="83.4" thickBot="1" x14ac:dyDescent="0.35">
      <c r="A12" s="25"/>
      <c r="B12" s="4" t="s">
        <v>794</v>
      </c>
      <c r="C12" s="3" t="s">
        <v>798</v>
      </c>
      <c r="D12" s="3"/>
      <c r="E12" s="3" t="s">
        <v>799</v>
      </c>
      <c r="F12" s="3"/>
      <c r="G12" s="3" t="s">
        <v>797</v>
      </c>
      <c r="H12" s="2"/>
    </row>
    <row r="13" spans="1:8" ht="35.4" thickBot="1" x14ac:dyDescent="0.35">
      <c r="A13" s="25"/>
      <c r="B13" s="7"/>
      <c r="C13" s="6" t="s">
        <v>800</v>
      </c>
      <c r="D13" s="5"/>
      <c r="E13" s="5"/>
      <c r="F13" s="5"/>
      <c r="G13" s="5"/>
      <c r="H13" s="24"/>
    </row>
    <row r="14" spans="1:8" ht="28.2" thickBot="1" x14ac:dyDescent="0.35">
      <c r="B14" s="4"/>
      <c r="C14" s="3" t="s">
        <v>801</v>
      </c>
      <c r="D14" s="3" t="s">
        <v>802</v>
      </c>
      <c r="E14" s="3" t="s">
        <v>803</v>
      </c>
      <c r="F14" s="3"/>
      <c r="G14" s="3"/>
      <c r="H14" s="2"/>
    </row>
    <row r="47" spans="3:3" x14ac:dyDescent="0.3">
      <c r="C47" t="s">
        <v>804</v>
      </c>
    </row>
    <row r="48" spans="3:3" x14ac:dyDescent="0.3">
      <c r="C48" t="s">
        <v>805</v>
      </c>
    </row>
    <row r="49" spans="3:6" x14ac:dyDescent="0.3">
      <c r="C49" s="17">
        <f>'Earnings data'!C75</f>
        <v>0</v>
      </c>
    </row>
    <row r="50" spans="3:6" x14ac:dyDescent="0.3">
      <c r="C50" s="1">
        <f>(C49/42.9)*66%</f>
        <v>0</v>
      </c>
    </row>
    <row r="53" spans="3:6" x14ac:dyDescent="0.3">
      <c r="C53" t="s">
        <v>806</v>
      </c>
    </row>
    <row r="55" spans="3:6" ht="152.1" customHeight="1" x14ac:dyDescent="0.3">
      <c r="C55" s="18" t="s">
        <v>807</v>
      </c>
      <c r="D55" s="18" t="s">
        <v>808</v>
      </c>
      <c r="E55" s="19">
        <v>66924</v>
      </c>
    </row>
    <row r="56" spans="3:6" ht="265.35000000000002" customHeight="1" x14ac:dyDescent="0.3">
      <c r="C56" s="18" t="s">
        <v>809</v>
      </c>
      <c r="D56" s="18" t="s">
        <v>810</v>
      </c>
      <c r="E56" s="19">
        <f>E55*10%</f>
        <v>6692.4000000000005</v>
      </c>
      <c r="F56" s="20" t="s">
        <v>811</v>
      </c>
    </row>
    <row r="57" spans="3:6" ht="152.1" customHeight="1" x14ac:dyDescent="0.3">
      <c r="C57" s="18"/>
      <c r="D57" s="18"/>
      <c r="E57" s="19"/>
      <c r="F57" s="20"/>
    </row>
    <row r="58" spans="3:6" ht="152.1" customHeight="1" x14ac:dyDescent="0.3">
      <c r="C58" s="18"/>
      <c r="D58" s="18"/>
      <c r="E58" s="19"/>
      <c r="F58" s="20"/>
    </row>
    <row r="59" spans="3:6" ht="152.1" customHeight="1" x14ac:dyDescent="0.3">
      <c r="C59" s="18"/>
      <c r="D59" s="18"/>
      <c r="E59" s="19"/>
      <c r="F59" s="20"/>
    </row>
    <row r="60" spans="3:6" ht="152.1" customHeight="1" x14ac:dyDescent="0.3">
      <c r="C60" s="18"/>
      <c r="D60" s="18"/>
      <c r="E60" s="19"/>
      <c r="F60" s="20"/>
    </row>
    <row r="61" spans="3:6" ht="152.1" customHeight="1" x14ac:dyDescent="0.3">
      <c r="C61" s="18"/>
      <c r="D61" s="18"/>
      <c r="E61" s="19"/>
      <c r="F61" s="20"/>
    </row>
    <row r="62" spans="3:6" ht="152.1" customHeight="1" x14ac:dyDescent="0.3">
      <c r="C62" s="18"/>
      <c r="D62" s="18"/>
      <c r="E62" s="19"/>
      <c r="F62" s="20"/>
    </row>
    <row r="63" spans="3:6" ht="152.1" customHeight="1" x14ac:dyDescent="0.3">
      <c r="C63" s="18"/>
      <c r="D63" s="18"/>
      <c r="E63" s="19"/>
      <c r="F63" s="20"/>
    </row>
    <row r="64" spans="3:6" ht="152.1" customHeight="1" x14ac:dyDescent="0.3">
      <c r="C64" s="18"/>
      <c r="D64" s="18"/>
      <c r="E64" s="19"/>
      <c r="F64" s="20"/>
    </row>
    <row r="1048576" spans="5:6" ht="15" thickBot="1" x14ac:dyDescent="0.35">
      <c r="E1048576" s="3"/>
      <c r="F1048576" s="2"/>
    </row>
  </sheetData>
  <autoFilter ref="B1:G14" xr:uid="{E7D678E7-03AA-448A-9DF6-461570757930}"/>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645631d-70f9-42f4-bd8b-50c4eeeb4665">
      <Terms xmlns="http://schemas.microsoft.com/office/infopath/2007/PartnerControls"/>
    </lcf76f155ced4ddcb4097134ff3c332f>
    <TaxCatchAll xmlns="353636ba-6459-49ee-a706-757f3ad12938" xsi:nil="true"/>
    <SharedWithUsers xmlns="4645631d-70f9-42f4-bd8b-50c4eeeb4665">
      <UserInfo>
        <DisplayName>Anthony Manns</DisplayName>
        <AccountId>377</AccountId>
        <AccountType/>
      </UserInfo>
      <UserInfo>
        <DisplayName>Jayden Cauduro</DisplayName>
        <AccountId>370</AccountId>
        <AccountType/>
      </UserInfo>
      <UserInfo>
        <DisplayName>Bridget Goonetilleke</DisplayName>
        <AccountId>215</AccountId>
        <AccountType/>
      </UserInfo>
    </SharedWithUsers>
    <DLM xmlns="4645631d-70f9-42f4-bd8b-50c4eeeb4665">OFFICIAL: Sensitive - NSW Government</DLM>
    <Excludefromdefaultviews xmlns="4645631d-70f9-42f4-bd8b-50c4eeeb4665">false</Excludefromdefaultviews>
    <Group_x0020_ID xmlns="4645631d-70f9-42f4-bd8b-50c4eeeb4665">5248</Group_x0020_ID>
    <Division_x0020_ID xmlns="4645631d-70f9-42f4-bd8b-50c4eeeb4665">15485</Division_x0020_ID>
    <Restricted_x0020_access xmlns="4645631d-70f9-42f4-bd8b-50c4eeeb4665">false</Restricted_x0020_access>
    <Branch_x0020_ID xmlns="4645631d-70f9-42f4-bd8b-50c4eeeb4665">15577</Branch_x0020_ID>
    <Author0 xmlns="4645631d-70f9-42f4-bd8b-50c4eeeb4665">Kusha Baharlou</Author0>
    <DocumentSetDescription xmlns="http://schemas.microsoft.com/sharepoint/v3">Approval to publish the Outcome Values Database</DocumentSetDescription>
    <Branch xmlns="4645631d-70f9-42f4-bd8b-50c4eeeb4665">TRSY Investment and Evaluation Policy</Branch>
    <UploadedBy xmlns="4645631d-70f9-42f4-bd8b-50c4eeeb4665" xsi:nil="true"/>
    <Topic xmlns="4645631d-70f9-42f4-bd8b-50c4eeeb4665">CEE - Investment and Evaluation Policy</Topic>
    <Division xmlns="4645631d-70f9-42f4-bd8b-50c4eeeb4665">TRSY Centre for Economic Evidence</Division>
    <Referencenumber xmlns="4645631d-70f9-42f4-bd8b-50c4eeeb4665">BN2400153</Referencenumber>
    <Group xmlns="4645631d-70f9-42f4-bd8b-50c4eeeb4665">TRSY Economic Strategy &amp; Productivity</Group>
    <Workflowstage xmlns="4645631d-70f9-42f4-bd8b-50c4eeeb4665">End point decision</Workflowstage>
    <_dlc_DocId xmlns="353636ba-6459-49ee-a706-757f3ad12938">Q2DWF54PSYCK-641400377-27</_dlc_DocId>
    <_dlc_DocIdUrl xmlns="353636ba-6459-49ee-a706-757f3ad12938">
      <Url>https://nswgov.sharepoint.com/sites/TSY-Ministerials/_layouts/15/DocIdRedir.aspx?ID=Q2DWF54PSYCK-641400377-27</Url>
      <Description>Q2DWF54PSYCK-641400377-27</Description>
    </_dlc_DocIdUrl>
  </documentManagement>
</p:properties>
</file>

<file path=customXml/item3.xml><?xml version="1.0" encoding="utf-8"?>
<metadata xmlns="http://www.objective.com/ecm/document/metadata/A8F43476EB784464BFCC994945052FE7" version="1.0.0">
  <systemFields>
    <field name="Objective-Id">
      <value order="0">A6002929</value>
    </field>
    <field name="Objective-Title">
      <value order="0">Attachment A</value>
    </field>
    <field name="Objective-Description">
      <value order="0"/>
    </field>
    <field name="Objective-CreationStamp">
      <value order="0">2022-08-31T23:09:33Z</value>
    </field>
    <field name="Objective-IsApproved">
      <value order="0">false</value>
    </field>
    <field name="Objective-IsPublished">
      <value order="0">true</value>
    </field>
    <field name="Objective-DatePublished">
      <value order="0">2022-08-31T23:09:32Z</value>
    </field>
    <field name="Objective-ModificationStamp">
      <value order="0">2022-08-31T23:09:33Z</value>
    </field>
    <field name="Objective-Owner">
      <value order="0">Sabbah Rahooja</value>
    </field>
    <field name="Objective-Path">
      <value order="0">Objective Global Folder:1. Treasury:1. Information Management Structure (TR):ECONOMIC STRATEGY &amp; PRODUCTIVITY GROUP (ESP):02. Economic Strategy (ES):03. Centre for Evidence and Evaluation (CEE):NSW Evidence Bank:Databases:Outcome Values Database (OVD):TA22/989 - Deputy Secretary Brief - Outcome Values Databse</value>
    </field>
    <field name="Objective-Parent">
      <value order="0">TA22/989 - Deputy Secretary Brief - Outcome Values Databse</value>
    </field>
    <field name="Objective-State">
      <value order="0">Published</value>
    </field>
    <field name="Objective-VersionId">
      <value order="0">vA10025885</value>
    </field>
    <field name="Objective-Version">
      <value order="0">1.0</value>
    </field>
    <field name="Objective-VersionNumber">
      <value order="0">1</value>
    </field>
    <field name="Objective-VersionComment">
      <value order="0">First version</value>
    </field>
    <field name="Objective-FileNumber">
      <value order="0">T22/02121</value>
    </field>
    <field name="Objective-Classification">
      <value order="0">UNCLASSIFIED</value>
    </field>
    <field name="Objective-Caveats">
      <value order="0"/>
    </field>
  </systemFields>
  <catalogues>
    <catalogue name="Treasury Document Type Catalogue" type="type" ori="id:cA89">
      <field name="Objective-DLM">
        <value order="0">Sensitive:  NSW Government</value>
      </field>
      <field name="Objective-Security Classification">
        <value order="0">UNCLASSIFIED</value>
      </field>
      <field name="Objective-Vital Record">
        <value order="0">No</value>
      </field>
      <field name="Objective-GIPA">
        <value order="0">No</value>
      </field>
      <field name="Objective-Additional Search Tags">
        <value order="0"/>
      </field>
    </catalogue>
  </catalogues>
</metadata>
</file>

<file path=customXml/item4.xml><?xml version="1.0" encoding="utf-8"?>
<ct:contentTypeSchema xmlns:ct="http://schemas.microsoft.com/office/2006/metadata/contentType" xmlns:ma="http://schemas.microsoft.com/office/2006/metadata/properties/metaAttributes" ct:_="" ma:_="" ma:contentTypeName="Document" ma:contentTypeID="0x0101008BFBA52ED87869478DCD4F250093FFAA" ma:contentTypeVersion="7" ma:contentTypeDescription="Create a new document." ma:contentTypeScope="" ma:versionID="e75d294fe831c153d7dfc563ca6df424">
  <xsd:schema xmlns:xsd="http://www.w3.org/2001/XMLSchema" xmlns:xs="http://www.w3.org/2001/XMLSchema" xmlns:p="http://schemas.microsoft.com/office/2006/metadata/properties" xmlns:ns1="http://schemas.microsoft.com/sharepoint/v3" xmlns:ns2="353636ba-6459-49ee-a706-757f3ad12938" xmlns:ns3="4645631d-70f9-42f4-bd8b-50c4eeeb4665" targetNamespace="http://schemas.microsoft.com/office/2006/metadata/properties" ma:root="true" ma:fieldsID="80278492e6c8a807a39e5332718f9edd" ns1:_="" ns2:_="" ns3:_="">
    <xsd:import namespace="http://schemas.microsoft.com/sharepoint/v3"/>
    <xsd:import namespace="353636ba-6459-49ee-a706-757f3ad12938"/>
    <xsd:import namespace="4645631d-70f9-42f4-bd8b-50c4eeeb4665"/>
    <xsd:element name="properties">
      <xsd:complexType>
        <xsd:sequence>
          <xsd:element name="documentManagement">
            <xsd:complexType>
              <xsd:all>
                <xsd:element ref="ns2:_dlc_DocId" minOccurs="0"/>
                <xsd:element ref="ns2:_dlc_DocIdUrl" minOccurs="0"/>
                <xsd:element ref="ns2:_dlc_DocIdPersistId" minOccurs="0"/>
                <xsd:element ref="ns3:lcf76f155ced4ddcb4097134ff3c332f" minOccurs="0"/>
                <xsd:element ref="ns2:TaxCatchAll" minOccurs="0"/>
                <xsd:element ref="ns3:MediaServiceMetadata" minOccurs="0"/>
                <xsd:element ref="ns3:MediaServiceFastMetadata" minOccurs="0"/>
                <xsd:element ref="ns3:MediaServiceOCR" minOccurs="0"/>
                <xsd:element ref="ns3:MediaServiceGenerationTime" minOccurs="0"/>
                <xsd:element ref="ns3:MediaServiceEventHashCode" minOccurs="0"/>
                <xsd:element ref="ns3:UploadedBy" minOccurs="0"/>
                <xsd:element ref="ns3:Referencenumber" minOccurs="0"/>
                <xsd:element ref="ns3:Topic" minOccurs="0"/>
                <xsd:element ref="ns3:Author0" minOccurs="0"/>
                <xsd:element ref="ns3:Workflowstage" minOccurs="0"/>
                <xsd:element ref="ns3:Branch" minOccurs="0"/>
                <xsd:element ref="ns3:MediaServiceDateTaken" minOccurs="0"/>
                <xsd:element ref="ns3:MediaServiceObjectDetectorVersions" minOccurs="0"/>
                <xsd:element ref="ns3:SharedWithUsers" minOccurs="0"/>
                <xsd:element ref="ns3:SharedWithDetails" minOccurs="0"/>
                <xsd:element ref="ns3:DLM" minOccurs="0"/>
                <xsd:element ref="ns3:Restricted_x0020_access" minOccurs="0"/>
                <xsd:element ref="ns3:Excludefromdefaultviews" minOccurs="0"/>
                <xsd:element ref="ns3:MediaServiceSearchProperties" minOccurs="0"/>
                <xsd:element ref="ns1:DocumentSetDescription" minOccurs="0"/>
                <xsd:element ref="ns3:Branch_x0020_ID" minOccurs="0"/>
                <xsd:element ref="ns3:Division" minOccurs="0"/>
                <xsd:element ref="ns3:Division_x0020_ID" minOccurs="0"/>
                <xsd:element ref="ns3:Group" minOccurs="0"/>
                <xsd:element ref="ns3:Group_x002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33" nillable="true" ma:displayName="Briefing note name" ma:description="A description of the Document Set" ma:internalName="DocumentSet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53636ba-6459-49ee-a706-757f3ad1293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3" nillable="true" ma:displayName="Taxonomy Catch All Column" ma:description="" ma:hidden="true" ma:list="{605bb256-0f0e-459b-9ef4-634cb9ea9b6c}" ma:internalName="TaxCatchAll" ma:showField="CatchAllData" ma:web="353636ba-6459-49ee-a706-757f3ad1293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645631d-70f9-42f4-bd8b-50c4eeeb4665" elementFormDefault="qualified">
    <xsd:import namespace="http://schemas.microsoft.com/office/2006/documentManagement/types"/>
    <xsd:import namespace="http://schemas.microsoft.com/office/infopath/2007/PartnerControls"/>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c6004604-8c32-4241-8b90-5e68b4a33b5b"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UploadedBy" ma:index="19" nillable="true" ma:displayName="Uploaded By" ma:format="Dropdown" ma:internalName="UploadedBy">
      <xsd:simpleType>
        <xsd:restriction base="dms:Text">
          <xsd:maxLength value="255"/>
        </xsd:restriction>
      </xsd:simpleType>
    </xsd:element>
    <xsd:element name="Referencenumber" ma:index="20" nillable="true" ma:displayName="Reference number" ma:format="Dropdown" ma:internalName="Referencenumber">
      <xsd:simpleType>
        <xsd:restriction base="dms:Text">
          <xsd:maxLength value="255"/>
        </xsd:restriction>
      </xsd:simpleType>
    </xsd:element>
    <xsd:element name="Topic" ma:index="21" nillable="true" ma:displayName="Topic" ma:format="Dropdown" ma:internalName="Topic">
      <xsd:simpleType>
        <xsd:restriction base="dms:Text">
          <xsd:maxLength value="255"/>
        </xsd:restriction>
      </xsd:simpleType>
    </xsd:element>
    <xsd:element name="Author0" ma:index="22" nillable="true" ma:displayName="Author" ma:format="Dropdown" ma:internalName="Author0">
      <xsd:simpleType>
        <xsd:restriction base="dms:Text">
          <xsd:maxLength value="255"/>
        </xsd:restriction>
      </xsd:simpleType>
    </xsd:element>
    <xsd:element name="Workflowstage" ma:index="23" nillable="true" ma:displayName="Workflow stage" ma:format="Dropdown" ma:internalName="Workflowstage">
      <xsd:simpleType>
        <xsd:restriction base="dms:Text">
          <xsd:maxLength value="255"/>
        </xsd:restriction>
      </xsd:simpleType>
    </xsd:element>
    <xsd:element name="Branch" ma:index="24" nillable="true" ma:displayName="Branch" ma:format="Dropdown" ma:internalName="Branch">
      <xsd:simpleType>
        <xsd:restriction base="dms:Text">
          <xsd:maxLength value="255"/>
        </xsd:restriction>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element name="DLM" ma:index="29" nillable="true" ma:displayName="DLM" ma:internalName="DLM">
      <xsd:simpleType>
        <xsd:restriction base="dms:Text">
          <xsd:maxLength value="255"/>
        </xsd:restriction>
      </xsd:simpleType>
    </xsd:element>
    <xsd:element name="Restricted_x0020_access" ma:index="30" nillable="true" ma:displayName="Restricted access" ma:default="0" ma:internalName="Restricted_x0020_access">
      <xsd:simpleType>
        <xsd:restriction base="dms:Boolean"/>
      </xsd:simpleType>
    </xsd:element>
    <xsd:element name="Excludefromdefaultviews" ma:index="31" nillable="true" ma:displayName="Exclude from default views" ma:default="0" ma:format="Dropdown" ma:internalName="Excludefromdefaultviews">
      <xsd:simpleType>
        <xsd:restriction base="dms:Boolean"/>
      </xsd:simpleType>
    </xsd:element>
    <xsd:element name="MediaServiceSearchProperties" ma:index="32" nillable="true" ma:displayName="MediaServiceSearchProperties" ma:hidden="true" ma:internalName="MediaServiceSearchProperties" ma:readOnly="true">
      <xsd:simpleType>
        <xsd:restriction base="dms:Note"/>
      </xsd:simpleType>
    </xsd:element>
    <xsd:element name="Branch_x0020_ID" ma:index="34" nillable="true" ma:displayName="Branch ID" ma:internalName="Branch_x0020_ID">
      <xsd:simpleType>
        <xsd:restriction base="dms:Text"/>
      </xsd:simpleType>
    </xsd:element>
    <xsd:element name="Division" ma:index="35" nillable="true" ma:displayName="Division" ma:internalName="Division">
      <xsd:simpleType>
        <xsd:restriction base="dms:Text"/>
      </xsd:simpleType>
    </xsd:element>
    <xsd:element name="Division_x0020_ID" ma:index="36" nillable="true" ma:displayName="Division ID" ma:internalName="Division_x0020_ID">
      <xsd:simpleType>
        <xsd:restriction base="dms:Text"/>
      </xsd:simpleType>
    </xsd:element>
    <xsd:element name="Group" ma:index="37" nillable="true" ma:displayName="Group" ma:internalName="Group">
      <xsd:simpleType>
        <xsd:restriction base="dms:Text"/>
      </xsd:simpleType>
    </xsd:element>
    <xsd:element name="Group_x0020_ID" ma:index="38" nillable="true" ma:displayName="Group ID" ma:internalName="Group_x0020_ID">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DFFA1EC-C2E4-47E1-BFA6-77B22BD35E54}">
  <ds:schemaRefs>
    <ds:schemaRef ds:uri="http://schemas.microsoft.com/sharepoint/v3/contenttype/forms"/>
  </ds:schemaRefs>
</ds:datastoreItem>
</file>

<file path=customXml/itemProps2.xml><?xml version="1.0" encoding="utf-8"?>
<ds:datastoreItem xmlns:ds="http://schemas.openxmlformats.org/officeDocument/2006/customXml" ds:itemID="{B318E83F-C8CA-458D-BB2F-945DC488BE52}">
  <ds:schemaRefs>
    <ds:schemaRef ds:uri="http://schemas.microsoft.com/office/2006/metadata/properties"/>
    <ds:schemaRef ds:uri="http://schemas.microsoft.com/office/infopath/2007/PartnerControls"/>
    <ds:schemaRef ds:uri="4645631d-70f9-42f4-bd8b-50c4eeeb4665"/>
    <ds:schemaRef ds:uri="353636ba-6459-49ee-a706-757f3ad12938"/>
    <ds:schemaRef ds:uri="http://schemas.microsoft.com/sharepoint/v3"/>
  </ds:schemaRefs>
</ds:datastoreItem>
</file>

<file path=customXml/itemProps3.xml><?xml version="1.0" encoding="utf-8"?>
<ds:datastoreItem xmlns:ds="http://schemas.openxmlformats.org/officeDocument/2006/customXml" ds:itemID="{5745109E-2DDF-40CB-AC2B-FF9B10C90820}">
  <ds:schemaRefs>
    <ds:schemaRef ds:uri="http://www.objective.com/ecm/document/metadata/A8F43476EB784464BFCC994945052FE7"/>
  </ds:schemaRefs>
</ds:datastoreItem>
</file>

<file path=customXml/itemProps4.xml><?xml version="1.0" encoding="utf-8"?>
<ds:datastoreItem xmlns:ds="http://schemas.openxmlformats.org/officeDocument/2006/customXml" ds:itemID="{EEB69629-4E6C-4667-82DF-C5128B6D6D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53636ba-6459-49ee-a706-757f3ad12938"/>
    <ds:schemaRef ds:uri="4645631d-70f9-42f4-bd8b-50c4eeeb46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2B2439FF-86AF-45CC-BD50-E84F0382F2F4}">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Data dictionary</vt:lpstr>
      <vt:lpstr>OVD</vt:lpstr>
      <vt:lpstr>Indexation rate</vt:lpstr>
      <vt:lpstr>Price indices</vt:lpstr>
      <vt:lpstr>Earnings data</vt:lpstr>
      <vt:lpstr>Internal working files &gt;</vt:lpstr>
      <vt:lpstr>Checklist and Timelines</vt:lpstr>
      <vt:lpstr>Working Sheet</vt:lpstr>
      <vt:lpstr>New Outcomes Hardcoded</vt:lpstr>
      <vt:lpstr>Outcomes Removed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Malachi Lavy</dc:creator>
  <cp:keywords/>
  <dc:description/>
  <cp:lastModifiedBy>Nixon Teo</cp:lastModifiedBy>
  <cp:revision/>
  <dcterms:created xsi:type="dcterms:W3CDTF">2022-06-20T23:55:13Z</dcterms:created>
  <dcterms:modified xsi:type="dcterms:W3CDTF">2025-02-03T22:43:24Z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A6002929</vt:lpwstr>
  </property>
  <property fmtid="{D5CDD505-2E9C-101B-9397-08002B2CF9AE}" pid="4" name="Objective-Title">
    <vt:lpwstr>Attachment A</vt:lpwstr>
  </property>
  <property fmtid="{D5CDD505-2E9C-101B-9397-08002B2CF9AE}" pid="5" name="Objective-Description">
    <vt:lpwstr/>
  </property>
  <property fmtid="{D5CDD505-2E9C-101B-9397-08002B2CF9AE}" pid="6" name="Objective-CreationStamp">
    <vt:filetime>2022-08-31T23:09:33Z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2022-08-31T23:09:32Z</vt:filetime>
  </property>
  <property fmtid="{D5CDD505-2E9C-101B-9397-08002B2CF9AE}" pid="10" name="Objective-ModificationStamp">
    <vt:filetime>2022-08-31T23:09:33Z</vt:filetime>
  </property>
  <property fmtid="{D5CDD505-2E9C-101B-9397-08002B2CF9AE}" pid="11" name="Objective-Owner">
    <vt:lpwstr>Sabbah Rahooja</vt:lpwstr>
  </property>
  <property fmtid="{D5CDD505-2E9C-101B-9397-08002B2CF9AE}" pid="12" name="Objective-Path">
    <vt:lpwstr>Objective Global Folder:1. Treasury:1. Information Management Structure (TR):ECONOMIC STRATEGY &amp; PRODUCTIVITY GROUP (ESP):02. Economic Strategy (ES):03. Centre for Evidence and Evaluation (CEE):NSW Evidence Bank:Databases:Outcome Values Database (OVD):TA22/989 - Deputy Secretary Brief - Outcome Values Databse</vt:lpwstr>
  </property>
  <property fmtid="{D5CDD505-2E9C-101B-9397-08002B2CF9AE}" pid="13" name="Objective-Parent">
    <vt:lpwstr>TA22/989 - Deputy Secretary Brief - Outcome Values Databse</vt:lpwstr>
  </property>
  <property fmtid="{D5CDD505-2E9C-101B-9397-08002B2CF9AE}" pid="14" name="Objective-State">
    <vt:lpwstr>Published</vt:lpwstr>
  </property>
  <property fmtid="{D5CDD505-2E9C-101B-9397-08002B2CF9AE}" pid="15" name="Objective-VersionId">
    <vt:lpwstr>vA10025885</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T22/02121</vt:lpwstr>
  </property>
  <property fmtid="{D5CDD505-2E9C-101B-9397-08002B2CF9AE}" pid="20" name="Objective-Classification">
    <vt:lpwstr>UNCLASSIFIED</vt:lpwstr>
  </property>
  <property fmtid="{D5CDD505-2E9C-101B-9397-08002B2CF9AE}" pid="21" name="Objective-Caveats">
    <vt:lpwstr/>
  </property>
  <property fmtid="{D5CDD505-2E9C-101B-9397-08002B2CF9AE}" pid="22" name="Objective-DLM">
    <vt:lpwstr>Sensitive:  NSW Government</vt:lpwstr>
  </property>
  <property fmtid="{D5CDD505-2E9C-101B-9397-08002B2CF9AE}" pid="23" name="Objective-Security Classification">
    <vt:lpwstr>UNCLASSIFIED</vt:lpwstr>
  </property>
  <property fmtid="{D5CDD505-2E9C-101B-9397-08002B2CF9AE}" pid="24" name="Objective-Vital Record">
    <vt:lpwstr>No</vt:lpwstr>
  </property>
  <property fmtid="{D5CDD505-2E9C-101B-9397-08002B2CF9AE}" pid="25" name="Objective-GIPA">
    <vt:lpwstr>No</vt:lpwstr>
  </property>
  <property fmtid="{D5CDD505-2E9C-101B-9397-08002B2CF9AE}" pid="26" name="Objective-Additional Search Tags">
    <vt:lpwstr/>
  </property>
  <property fmtid="{D5CDD505-2E9C-101B-9397-08002B2CF9AE}" pid="27" name="ContentTypeId">
    <vt:lpwstr>0x0101008BFBA52ED87869478DCD4F250093FFAA</vt:lpwstr>
  </property>
  <property fmtid="{D5CDD505-2E9C-101B-9397-08002B2CF9AE}" pid="28" name="MediaServiceImageTags">
    <vt:lpwstr/>
  </property>
  <property fmtid="{D5CDD505-2E9C-101B-9397-08002B2CF9AE}" pid="29" name="SV_QUERY_LIST_4F35BF76-6C0D-4D9B-82B2-816C12CF3733">
    <vt:lpwstr>empty_477D106A-C0D6-4607-AEBD-E2C9D60EA279</vt:lpwstr>
  </property>
  <property fmtid="{D5CDD505-2E9C-101B-9397-08002B2CF9AE}" pid="30" name="SV_HIDDEN_GRID_QUERY_LIST_4F35BF76-6C0D-4D9B-82B2-816C12CF3733">
    <vt:lpwstr>empty_477D106A-C0D6-4607-AEBD-E2C9D60EA279</vt:lpwstr>
  </property>
  <property fmtid="{D5CDD505-2E9C-101B-9397-08002B2CF9AE}" pid="31" name="_dlc_DocIdItemGuid">
    <vt:lpwstr>1371fa52-763b-476d-9c86-dfd99fd352ea</vt:lpwstr>
  </property>
  <property fmtid="{D5CDD505-2E9C-101B-9397-08002B2CF9AE}" pid="32" name="_docset_NoMedatataSyncRequired">
    <vt:lpwstr>False</vt:lpwstr>
  </property>
</Properties>
</file>